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RS173PCIFILE\Dokumenti\MCM\e-business\6_internet\DOH\2017\"/>
    </mc:Choice>
  </mc:AlternateContent>
  <workbookProtection workbookAlgorithmName="SHA-512" workbookHashValue="FZgYRfoGGAVfHlbfT2OLwod7Ym4DfYsGnkckrEHwukb7nuLWxDKIh2OoGHFolOxSgjRo+nK9spYwgy6GOJqLcw==" workbookSaltValue="eU4MWfAI4Yw2b4qt/RE5IA==" workbookSpinCount="100000" lockStructure="1"/>
  <bookViews>
    <workbookView xWindow="0" yWindow="0" windowWidth="28800" windowHeight="12585" tabRatio="828" activeTab="9"/>
  </bookViews>
  <sheets>
    <sheet name="STR. 1" sheetId="1" r:id="rId1"/>
    <sheet name="STR. 2" sheetId="2" r:id="rId2"/>
    <sheet name="STR. 3" sheetId="24" r:id="rId3"/>
    <sheet name="STR. 4" sheetId="3" r:id="rId4"/>
    <sheet name="STR. 5" sheetId="29" r:id="rId5"/>
    <sheet name="STR. 6" sheetId="30" r:id="rId6"/>
    <sheet name="STR. 7" sheetId="8" r:id="rId7"/>
    <sheet name="STR. 8" sheetId="4" r:id="rId8"/>
    <sheet name="STR. 9" sheetId="5" r:id="rId9"/>
    <sheet name="Upute i pravilnik" sheetId="15" r:id="rId10"/>
    <sheet name="prirezi" sheetId="19" state="hidden" r:id="rId11"/>
    <sheet name="Mjeseci" sheetId="20" state="hidden" r:id="rId12"/>
    <sheet name="Stope" sheetId="21" state="hidden" r:id="rId13"/>
  </sheets>
  <externalReferences>
    <externalReference r:id="rId14"/>
  </externalReferences>
  <definedNames>
    <definedName name="_xlnm._FilterDatabase" localSheetId="10" hidden="1">prirezi!$A$1:$C$1</definedName>
    <definedName name="_xlnm._FilterDatabase" localSheetId="0" hidden="1">'STR. 1'!$S$4:$S$38</definedName>
    <definedName name="bla">Stope!$B$2:$B$3</definedName>
    <definedName name="Ispostave">[1]Uredi!$C$1:$C$65536</definedName>
    <definedName name="Općina_Grad">'[1]iznosi prireza'!$A$1:$A$65536</definedName>
    <definedName name="_xlnm.Print_Area" localSheetId="0">'STR. 1'!$A$1:$Q$50</definedName>
    <definedName name="_xlnm.Print_Area" localSheetId="1">'STR. 2'!$A$1:$H$44</definedName>
    <definedName name="_xlnm.Print_Area" localSheetId="2">'STR. 3'!$A$1:$H$52</definedName>
    <definedName name="_xlnm.Print_Area" localSheetId="4">'STR. 5'!$A$1:$J$50</definedName>
    <definedName name="_xlnm.Print_Area" localSheetId="5">'STR. 6'!$A$1:$I$40</definedName>
    <definedName name="_xlnm.Print_Area" localSheetId="6">'STR. 7'!$A$1:$E$38</definedName>
    <definedName name="_xlnm.Print_Area" localSheetId="7">'STR. 8'!$A$1:$K$38</definedName>
    <definedName name="_xlnm.Print_Area" localSheetId="8">'STR. 9'!$A$1:$D$36</definedName>
    <definedName name="_xlnm.Print_Area" localSheetId="9">'Upute i pravilnik'!$A$1:$I$29</definedName>
    <definedName name="Prirezi">'[1]iznosi prireza'!$A$1:$B$65536</definedName>
    <definedName name="stope">Stope!$B$2:$B$3</definedName>
    <definedName name="Uredi">[1]Uredi!$C$1:$D$65536</definedName>
  </definedNames>
  <calcPr calcId="152511"/>
</workbook>
</file>

<file path=xl/calcChain.xml><?xml version="1.0" encoding="utf-8"?>
<calcChain xmlns="http://schemas.openxmlformats.org/spreadsheetml/2006/main">
  <c r="E44" i="24" l="1"/>
  <c r="E45" i="24"/>
  <c r="C33" i="24" l="1"/>
  <c r="D18" i="5" l="1"/>
  <c r="F18" i="29" l="1"/>
  <c r="J18" i="29"/>
  <c r="I18" i="29"/>
  <c r="G18" i="29"/>
  <c r="H17" i="30" l="1"/>
  <c r="H16" i="30"/>
  <c r="H14" i="30"/>
  <c r="H15" i="30"/>
  <c r="H12" i="30"/>
  <c r="H13" i="30"/>
  <c r="J22" i="29"/>
  <c r="I22" i="29"/>
  <c r="L28" i="3"/>
  <c r="G28" i="3"/>
  <c r="H11" i="30" l="1"/>
  <c r="D17" i="5"/>
  <c r="D16" i="5"/>
  <c r="K22" i="4"/>
  <c r="K8" i="4"/>
  <c r="H9" i="4"/>
  <c r="H8" i="4"/>
  <c r="K9" i="4"/>
  <c r="H10" i="4"/>
  <c r="K10" i="4" s="1"/>
  <c r="H11" i="4"/>
  <c r="K11" i="4" s="1"/>
  <c r="K20" i="4" s="1"/>
  <c r="H12" i="4"/>
  <c r="K12" i="4" s="1"/>
  <c r="H13" i="4"/>
  <c r="K13" i="4" s="1"/>
  <c r="H14" i="4"/>
  <c r="K14" i="4" s="1"/>
  <c r="H15" i="4"/>
  <c r="H16" i="4"/>
  <c r="K16" i="4" s="1"/>
  <c r="H17" i="4"/>
  <c r="K17" i="4" s="1"/>
  <c r="H18" i="4"/>
  <c r="K18" i="4" s="1"/>
  <c r="H19" i="4"/>
  <c r="K15" i="4"/>
  <c r="K19" i="4"/>
  <c r="F33" i="29"/>
  <c r="G20" i="29"/>
  <c r="G11" i="29"/>
  <c r="G12" i="29"/>
  <c r="F11" i="29"/>
  <c r="F12" i="29"/>
  <c r="F10" i="29"/>
  <c r="G10" i="29"/>
  <c r="M32" i="3"/>
  <c r="E4" i="8" s="1"/>
  <c r="D28" i="3"/>
  <c r="M16" i="3"/>
  <c r="K32" i="3" s="1"/>
  <c r="K7" i="3"/>
  <c r="H37" i="24"/>
  <c r="K24" i="4" l="1"/>
  <c r="E38" i="29"/>
  <c r="F38" i="29" s="1"/>
  <c r="F33" i="24"/>
  <c r="E33" i="24"/>
  <c r="G21" i="24"/>
  <c r="C9" i="24"/>
  <c r="E9" i="24"/>
  <c r="F9" i="24"/>
  <c r="H41" i="2"/>
  <c r="G41" i="2"/>
  <c r="D41" i="2"/>
  <c r="H29" i="2"/>
  <c r="G29" i="2"/>
  <c r="G13" i="2"/>
  <c r="G14" i="2"/>
  <c r="G15" i="2"/>
  <c r="G16" i="2"/>
  <c r="G17" i="2"/>
  <c r="G12" i="2"/>
  <c r="D15" i="5" l="1"/>
  <c r="G22" i="29"/>
  <c r="G18" i="2"/>
  <c r="E37" i="24" s="1"/>
  <c r="E43" i="24" s="1"/>
  <c r="E43" i="29" l="1"/>
  <c r="E42" i="29"/>
  <c r="E41" i="29"/>
  <c r="E40" i="29"/>
  <c r="E39" i="29"/>
  <c r="H18" i="2" l="1"/>
  <c r="F37" i="24" s="1"/>
  <c r="D4" i="8" s="1"/>
  <c r="D13" i="5" s="1"/>
  <c r="D20" i="5" s="1"/>
  <c r="N45" i="1"/>
  <c r="F16" i="24" l="1"/>
  <c r="F17" i="24"/>
  <c r="F18" i="24"/>
  <c r="F19" i="24"/>
  <c r="F20" i="24"/>
  <c r="F43" i="29" l="1"/>
  <c r="F42" i="29"/>
  <c r="F41" i="29"/>
  <c r="F40" i="29"/>
  <c r="F39" i="29"/>
  <c r="K12" i="3" l="1"/>
  <c r="K15" i="3"/>
  <c r="K16" i="3" s="1"/>
  <c r="E32" i="3" s="1"/>
  <c r="C4" i="8" s="1"/>
  <c r="F15" i="24"/>
  <c r="F21" i="24" s="1"/>
  <c r="D25" i="5" l="1"/>
  <c r="G7" i="24"/>
  <c r="H48" i="29"/>
  <c r="J27" i="4"/>
  <c r="J28" i="4" s="1"/>
  <c r="J29" i="4" s="1"/>
  <c r="J32" i="4" s="1"/>
  <c r="G29" i="24"/>
  <c r="G30" i="24"/>
  <c r="G9" i="24"/>
  <c r="H49" i="29"/>
  <c r="G31" i="24"/>
  <c r="G33" i="24"/>
  <c r="G5" i="24"/>
  <c r="G8" i="24"/>
  <c r="G43" i="24"/>
  <c r="G32" i="24"/>
  <c r="G6" i="24"/>
  <c r="G45" i="24"/>
  <c r="G44" i="24"/>
  <c r="C2" i="5"/>
  <c r="J33" i="4" l="1"/>
  <c r="J34" i="4" s="1"/>
  <c r="J36" i="4" s="1"/>
  <c r="K14" i="3"/>
  <c r="K13" i="3"/>
  <c r="K11" i="3"/>
  <c r="K10" i="3"/>
  <c r="K9" i="3"/>
  <c r="K8" i="3"/>
  <c r="J35" i="4" l="1"/>
  <c r="J37" i="4" s="1"/>
  <c r="D1" i="5" s="1"/>
  <c r="D2" i="5" l="1"/>
  <c r="D3" i="5" s="1"/>
  <c r="D8" i="5" l="1"/>
  <c r="D10" i="5"/>
  <c r="D4" i="5"/>
  <c r="D7" i="5"/>
  <c r="D9" i="5" l="1"/>
  <c r="D12" i="5"/>
  <c r="D26" i="5" l="1"/>
  <c r="I24" i="29" s="1"/>
  <c r="D22" i="5"/>
  <c r="D21" i="5"/>
</calcChain>
</file>

<file path=xl/sharedStrings.xml><?xml version="1.0" encoding="utf-8"?>
<sst xmlns="http://schemas.openxmlformats.org/spreadsheetml/2006/main" count="815" uniqueCount="641">
  <si>
    <t>LINKOVI</t>
  </si>
  <si>
    <t>MINISTARSTVO FINANCIJA - POREZNA UPRAVA</t>
  </si>
  <si>
    <t>ERSTE BANKA</t>
  </si>
  <si>
    <t>http://www.erstebank.hr</t>
  </si>
  <si>
    <t>REPUBLIKA HRVATSKA</t>
  </si>
  <si>
    <t>PODRUČNI URED</t>
  </si>
  <si>
    <t>ISPOSTAVA</t>
  </si>
  <si>
    <t>I.</t>
  </si>
  <si>
    <t>II.</t>
  </si>
  <si>
    <t>III.</t>
  </si>
  <si>
    <t>IV.</t>
  </si>
  <si>
    <t>VI.</t>
  </si>
  <si>
    <t>VII.</t>
  </si>
  <si>
    <t>VIII.</t>
  </si>
  <si>
    <t>IX.</t>
  </si>
  <si>
    <t>X.</t>
  </si>
  <si>
    <t>XI.</t>
  </si>
  <si>
    <t>XII.</t>
  </si>
  <si>
    <t>IZNOS</t>
  </si>
  <si>
    <t>DOHODAK</t>
  </si>
  <si>
    <t>1.</t>
  </si>
  <si>
    <t>2.</t>
  </si>
  <si>
    <t>3.</t>
  </si>
  <si>
    <t>ZAJEDNIČKI DOHODAK</t>
  </si>
  <si>
    <t>PRIMICI</t>
  </si>
  <si>
    <t>IZDACI</t>
  </si>
  <si>
    <t>OBVEZNI DOPRINOSI IZ PRIMITAKA</t>
  </si>
  <si>
    <t>4.</t>
  </si>
  <si>
    <t>5.</t>
  </si>
  <si>
    <t>6.</t>
  </si>
  <si>
    <t>7.</t>
  </si>
  <si>
    <t>8.</t>
  </si>
  <si>
    <t>MJESEC</t>
  </si>
  <si>
    <t>OPIS</t>
  </si>
  <si>
    <t>ZA ISTINITOST I VJERODOSTOJNOST PODATAKA JAMČIM VLASTITIM POTPISOM</t>
  </si>
  <si>
    <t>5 (3 - 4)</t>
  </si>
  <si>
    <t>DRŽAVA IZVORA</t>
  </si>
  <si>
    <t>GODINA</t>
  </si>
  <si>
    <t>UMANJENJE GUBITKA U TEKUĆOJ GODINI</t>
  </si>
  <si>
    <t>GUBITAK ZA PRIJENOS</t>
  </si>
  <si>
    <t>MINISTARSTVO FINANCIJA, POREZNA UPRAVA</t>
  </si>
  <si>
    <t>od</t>
  </si>
  <si>
    <t>do</t>
  </si>
  <si>
    <t>IME I PREZIME / SRODSTVO</t>
  </si>
  <si>
    <t xml:space="preserve">    OTVOREN U (NAZIV I SJEDIŠTE):</t>
  </si>
  <si>
    <t>Andrijaševci</t>
  </si>
  <si>
    <t>Barban</t>
  </si>
  <si>
    <t>Bedenica</t>
  </si>
  <si>
    <t>Belica</t>
  </si>
  <si>
    <t>Benkovac</t>
  </si>
  <si>
    <t>Bilice</t>
  </si>
  <si>
    <t>Bilje</t>
  </si>
  <si>
    <t>Biskupija</t>
  </si>
  <si>
    <t>Bistra</t>
  </si>
  <si>
    <t>Bizovac</t>
  </si>
  <si>
    <t>Blato</t>
  </si>
  <si>
    <t>Borovo</t>
  </si>
  <si>
    <t>Bošnjaci</t>
  </si>
  <si>
    <t>Brckovljani</t>
  </si>
  <si>
    <t>Brdovec</t>
  </si>
  <si>
    <t>Brela</t>
  </si>
  <si>
    <t>Brestovac</t>
  </si>
  <si>
    <t>Brinje</t>
  </si>
  <si>
    <t>Bukovlje</t>
  </si>
  <si>
    <t>Cerna</t>
  </si>
  <si>
    <t>Cernik</t>
  </si>
  <si>
    <t>Cerovlje</t>
  </si>
  <si>
    <t>Cista Provo</t>
  </si>
  <si>
    <t>Civljane</t>
  </si>
  <si>
    <t>Čaglin</t>
  </si>
  <si>
    <t>Čeminac</t>
  </si>
  <si>
    <t>Darda</t>
  </si>
  <si>
    <t>Davor</t>
  </si>
  <si>
    <t>Dežanovac</t>
  </si>
  <si>
    <t>Donji Andrijevci</t>
  </si>
  <si>
    <t>Dragalić</t>
  </si>
  <si>
    <t>Draž</t>
  </si>
  <si>
    <t>Drenovci</t>
  </si>
  <si>
    <t>Dubrava</t>
  </si>
  <si>
    <t>Dubravica</t>
  </si>
  <si>
    <t>Dugopolje</t>
  </si>
  <si>
    <t>Dvor</t>
  </si>
  <si>
    <t>Farkaševac</t>
  </si>
  <si>
    <t>Fažana</t>
  </si>
  <si>
    <t>Garčin</t>
  </si>
  <si>
    <t>Gračišće</t>
  </si>
  <si>
    <t>Gradec</t>
  </si>
  <si>
    <t>Hrvace</t>
  </si>
  <si>
    <t>Ivankovo</t>
  </si>
  <si>
    <t>Jagodnjak</t>
  </si>
  <si>
    <t>Jakšić</t>
  </si>
  <si>
    <t>Kapela</t>
  </si>
  <si>
    <t>Kaptol</t>
  </si>
  <si>
    <t>Karojba</t>
  </si>
  <si>
    <t>Kistanje</t>
  </si>
  <si>
    <t>Kloštar Ivanić</t>
  </si>
  <si>
    <t>Kneževi Vinogradi</t>
  </si>
  <si>
    <t>Konavle</t>
  </si>
  <si>
    <t>Končanica</t>
  </si>
  <si>
    <t>Konjšćina</t>
  </si>
  <si>
    <t>Krašić</t>
  </si>
  <si>
    <t>Kravarsko</t>
  </si>
  <si>
    <t>Križ</t>
  </si>
  <si>
    <t>Krnjak</t>
  </si>
  <si>
    <t>Lanišće</t>
  </si>
  <si>
    <t>Lastovo</t>
  </si>
  <si>
    <t>Lipovljani</t>
  </si>
  <si>
    <t>Ližnjan</t>
  </si>
  <si>
    <t>Lokvičići</t>
  </si>
  <si>
    <t>Lovinac</t>
  </si>
  <si>
    <t>Luka</t>
  </si>
  <si>
    <t>Lumbarda</t>
  </si>
  <si>
    <t>Lupoglav</t>
  </si>
  <si>
    <t>Magadenovac</t>
  </si>
  <si>
    <t>Marčana</t>
  </si>
  <si>
    <t>Marija Gorica</t>
  </si>
  <si>
    <t>Marijanci</t>
  </si>
  <si>
    <t>Markušica</t>
  </si>
  <si>
    <t>Medulin</t>
  </si>
  <si>
    <t>Milna</t>
  </si>
  <si>
    <t>Mrkopalj</t>
  </si>
  <si>
    <t>Muć</t>
  </si>
  <si>
    <t>Murter</t>
  </si>
  <si>
    <t>Negoslavci</t>
  </si>
  <si>
    <t>Nova Kapela</t>
  </si>
  <si>
    <t>Nuštar</t>
  </si>
  <si>
    <t>Petlovac</t>
  </si>
  <si>
    <t>Petrijevci</t>
  </si>
  <si>
    <t>Pićan</t>
  </si>
  <si>
    <t>Podbablje</t>
  </si>
  <si>
    <t>Podcrkavlje</t>
  </si>
  <si>
    <t>Podgora</t>
  </si>
  <si>
    <t>Podstrana</t>
  </si>
  <si>
    <t>Pokupsko</t>
  </si>
  <si>
    <t>Popovac</t>
  </si>
  <si>
    <t>Popovača</t>
  </si>
  <si>
    <t>Preseka</t>
  </si>
  <si>
    <t>Primošten</t>
  </si>
  <si>
    <t>Proložac</t>
  </si>
  <si>
    <t>Promina</t>
  </si>
  <si>
    <t>Pučišća</t>
  </si>
  <si>
    <t>Pušća</t>
  </si>
  <si>
    <t>Rakovec</t>
  </si>
  <si>
    <t>Raša</t>
  </si>
  <si>
    <t>Ravna Gora</t>
  </si>
  <si>
    <t>Rešetari</t>
  </si>
  <si>
    <t>Ribnik</t>
  </si>
  <si>
    <t>Rugvica</t>
  </si>
  <si>
    <t>Runovići</t>
  </si>
  <si>
    <t>Ružić</t>
  </si>
  <si>
    <t>Stara Gradiška</t>
  </si>
  <si>
    <t>Staro Petrovo Selo</t>
  </si>
  <si>
    <t>Stupnik</t>
  </si>
  <si>
    <t>Sutivan</t>
  </si>
  <si>
    <t>Sveti Lovreč</t>
  </si>
  <si>
    <t>Tinjan</t>
  </si>
  <si>
    <t>Tisno</t>
  </si>
  <si>
    <t>Tordinci</t>
  </si>
  <si>
    <t>Trpanj</t>
  </si>
  <si>
    <t>Tučepi</t>
  </si>
  <si>
    <t>Udbina</t>
  </si>
  <si>
    <t>Unešić</t>
  </si>
  <si>
    <t>Vela Luka</t>
  </si>
  <si>
    <t>Velika Kopanica</t>
  </si>
  <si>
    <t>Veliko Trgovišće</t>
  </si>
  <si>
    <t>Vidovec</t>
  </si>
  <si>
    <t>Vinica</t>
  </si>
  <si>
    <t>Višnjan</t>
  </si>
  <si>
    <t>Vižinada</t>
  </si>
  <si>
    <t>Vodnjan</t>
  </si>
  <si>
    <t>Vojnić</t>
  </si>
  <si>
    <t>Vrbanja</t>
  </si>
  <si>
    <t>Vrbje</t>
  </si>
  <si>
    <t>Vrhovine</t>
  </si>
  <si>
    <t>Zadvarje</t>
  </si>
  <si>
    <t>Zagvozd</t>
  </si>
  <si>
    <t>Zmijavci</t>
  </si>
  <si>
    <t>Žakanje</t>
  </si>
  <si>
    <t>Žminj</t>
  </si>
  <si>
    <t>Žumberak</t>
  </si>
  <si>
    <t>Župa Dubrovačka</t>
  </si>
  <si>
    <t>tempLink</t>
  </si>
  <si>
    <t>Odaberite mjesto</t>
  </si>
  <si>
    <t>UPUTE ZA POPUNJAVANJE</t>
  </si>
  <si>
    <t xml:space="preserve">Moguće je popunjavati samo žuto označena polja. Ostala polja popunjavaju se automatski nakon prethodnog unosa u žuta polja odgovarajućih, potrebnih podataka. </t>
  </si>
  <si>
    <t xml:space="preserve"> 1. OPĆI PODACI</t>
  </si>
  <si>
    <t xml:space="preserve"> 2. PODACI O UZDRŽAVANIM ČLANOVIMA UŽE OBITELJI</t>
  </si>
  <si>
    <t xml:space="preserve"> 3. PODACI O UVEĆANJU OSOBNOG ODBITKA ZA</t>
  </si>
  <si>
    <t>___________________________________</t>
  </si>
  <si>
    <t xml:space="preserve"> 4.1. DOHODAK OD NESAMOSTALNOG RADA (PLAĆA I MIROVINA)</t>
  </si>
  <si>
    <t>UKUPNO 4.1.1.</t>
  </si>
  <si>
    <t>3.1. PLAĆENE DOPRINOSE ZA ZDRAVSTVENO OSIGURANJE U TUZEMSTVU</t>
  </si>
  <si>
    <t>UKUPNO 4.1.2.</t>
  </si>
  <si>
    <t>IZNOS DOHOTKA</t>
  </si>
  <si>
    <t>UKUPNO 9.1.</t>
  </si>
  <si>
    <t>9.4. UTVRĐIVANJE GODIŠNJE POREZNE OSNOVICE</t>
  </si>
  <si>
    <t>9.5. UTVRĐIVANJE GODIŠNJEG POREZA I PRIREZA</t>
  </si>
  <si>
    <t>9.1. IZNOS DIJELA OSOBNOG ODBITKA ZA POREZNOG OBVEZNIKA I UZDRŽAVANE ČLANOVE</t>
  </si>
  <si>
    <t>DRUGI DOHODAK PO
OSNOVI</t>
  </si>
  <si>
    <t>AUTORSKIH NAKNADA</t>
  </si>
  <si>
    <t>OSTALIH PRIMITAKA</t>
  </si>
  <si>
    <t>GUBITAK
(&lt;0)</t>
  </si>
  <si>
    <t>DOHODAK
(&gt; ili = 0)</t>
  </si>
  <si>
    <t>UKUPNO 4.2.1.</t>
  </si>
  <si>
    <t>R.
br.</t>
  </si>
  <si>
    <t>UMANJENJE DOHOTKA ZA</t>
  </si>
  <si>
    <t>PLAĆE NOVOZAPOSLENIH OSOBA</t>
  </si>
  <si>
    <t>IZDATKE ISTRAŽIVANJA I RAZVOJA</t>
  </si>
  <si>
    <t>IZNOS
PRENESENOG
GUBITKA</t>
  </si>
  <si>
    <t>6. PODACI O OLAKŠICAMA, OSLOBOĐENJIMA I POTICAJIMA</t>
  </si>
  <si>
    <t>8. NAPOMENE POREZNOG OBVEZNIKA / OPUNOMOĆENIKA / POREZNOG SAVJETNIKA</t>
  </si>
  <si>
    <t>7. POPIS PRILOŽENIH ISPRAVA</t>
  </si>
  <si>
    <t>Rakovica</t>
  </si>
  <si>
    <t>Pleternica</t>
  </si>
  <si>
    <t>4.1. DOHODAK OD NESAMOSTALNOG RADA</t>
  </si>
  <si>
    <t>STUPANJ INVALIDNOSTI HRVI</t>
  </si>
  <si>
    <t>9.6. UTVRĐIVANJE RAZLIKE POREZA I PRIREZA</t>
  </si>
  <si>
    <t>1.1. IME I PREZIME / IME RODITELJA:</t>
  </si>
  <si>
    <t>HRVI
DA / NE</t>
  </si>
  <si>
    <t>INVALID
(I ILI I*)</t>
  </si>
  <si>
    <t>OSOBNI ODBITAK DIJELI SE
S OSOBOM</t>
  </si>
  <si>
    <t>POSTOTAK
OSOBNOG
ODBITKA</t>
  </si>
  <si>
    <r>
      <t>oznaka invalidnosti</t>
    </r>
    <r>
      <rPr>
        <sz val="7"/>
        <rFont val="Arial"/>
        <family val="2"/>
        <charset val="238"/>
      </rPr>
      <t>: I*   - 100% invalidnost ili pravo na tuđu pomoć i njegu zbog invalidnosti</t>
    </r>
  </si>
  <si>
    <t>OBVEZNI 
DOPRINOSI 
IZ PLAĆE</t>
  </si>
  <si>
    <t>UPLAĆENI POREZ
I PRIREZ</t>
  </si>
  <si>
    <t>DIO SD</t>
  </si>
  <si>
    <t>IZNOS
DOHOTKA/GUBITKA</t>
  </si>
  <si>
    <t>DOHODAK/GUBITAK
POJEDINCA</t>
  </si>
  <si>
    <t>UPLAĆENI 
POREZ I PRIREZ</t>
  </si>
  <si>
    <t>7 (2 - 3 + 5)</t>
  </si>
  <si>
    <t>6 (2 - 3 + 5)</t>
  </si>
  <si>
    <t>6 [(3 - 4) ili (3 + 5)]</t>
  </si>
  <si>
    <t>UPLAĆENI
POREZ I PRIREZ</t>
  </si>
  <si>
    <t>PRIMITAKA ČLANOVA
SKUPŠTINA
I NADZORNIH ODBORA</t>
  </si>
  <si>
    <t>NAKNADA UMJETNIKA I KULTURNIH DJELATNIKA (za isporučeno umjetničko djelo)</t>
  </si>
  <si>
    <t>IZNOS
(u kunama i lipama)</t>
  </si>
  <si>
    <r>
      <t xml:space="preserve">PRILOG UPO
</t>
    </r>
    <r>
      <rPr>
        <b/>
        <sz val="8"/>
        <rFont val="Arial"/>
        <family val="2"/>
        <charset val="238"/>
      </rPr>
      <t>(u kunama i lipama)</t>
    </r>
  </si>
  <si>
    <t>9.5.8.</t>
  </si>
  <si>
    <t>9.5.9.</t>
  </si>
  <si>
    <t>9.6.1.</t>
  </si>
  <si>
    <t>9.6.7.</t>
  </si>
  <si>
    <t>9.6.10.</t>
  </si>
  <si>
    <t>9.6.11.</t>
  </si>
  <si>
    <t>9.6.12.</t>
  </si>
  <si>
    <t>9.6.13.</t>
  </si>
  <si>
    <t>UPLAĆENI PREDUJAM POREZA I PRIREZA U TUZEMSTVU (pod 5.)</t>
  </si>
  <si>
    <t>I</t>
  </si>
  <si>
    <t>I*</t>
  </si>
  <si>
    <t>NE</t>
  </si>
  <si>
    <t>6 (3 - 4 - 5)</t>
  </si>
  <si>
    <t>Jakovlje</t>
  </si>
  <si>
    <t>Ozalj</t>
  </si>
  <si>
    <t>Bednja</t>
  </si>
  <si>
    <t>Donja Voća</t>
  </si>
  <si>
    <t>Klenovnik</t>
  </si>
  <si>
    <t>Visoko</t>
  </si>
  <si>
    <t>Beretinec</t>
  </si>
  <si>
    <t>Cestica</t>
  </si>
  <si>
    <t>Gornji Bogićevci</t>
  </si>
  <si>
    <t>Sibinj</t>
  </si>
  <si>
    <t>Erdut</t>
  </si>
  <si>
    <t>Kijevo</t>
  </si>
  <si>
    <t>Bol</t>
  </si>
  <si>
    <t>Jelsa</t>
  </si>
  <si>
    <t>Izračun je isključivo informativne naravi. Preporuča se korisniku ove aplikacije dodatno provjeriti ispravnost izračuna. Erste banka ne snosi odgovornost za eventualne greške u izračunu ili greške u popunjavanju obrasca.</t>
  </si>
  <si>
    <t>Breznica</t>
  </si>
  <si>
    <t>Brodski Stupnik</t>
  </si>
  <si>
    <t>Donji Lapac</t>
  </si>
  <si>
    <t>Ervenik</t>
  </si>
  <si>
    <t>Fužine</t>
  </si>
  <si>
    <t>Grubišno Polje</t>
  </si>
  <si>
    <t>Kanfanar</t>
  </si>
  <si>
    <t>Lepoglava</t>
  </si>
  <si>
    <t>Mali Bukovec</t>
  </si>
  <si>
    <t>Motovun</t>
  </si>
  <si>
    <t>Skradin</t>
  </si>
  <si>
    <t>Sračinec</t>
  </si>
  <si>
    <t>Stari Mikanovci</t>
  </si>
  <si>
    <t>Svetvinčenat</t>
  </si>
  <si>
    <t>Štitar</t>
  </si>
  <si>
    <t>Tribunj</t>
  </si>
  <si>
    <t>Veliki Bukovec</t>
  </si>
  <si>
    <t>http://www.porezna-uprava.hr/</t>
  </si>
  <si>
    <t>OIB</t>
  </si>
  <si>
    <t>4. PODACI O DOHOTKU I PLAĆENOM PREDUJMU POREZA I PRIREZA
 (u kunama i lipama)</t>
  </si>
  <si>
    <t>OIB
POSLODAVCA / ISPLATITELJA</t>
  </si>
  <si>
    <t>OIB ISPLATITELJA</t>
  </si>
  <si>
    <t>OIB nositelja
zajedničke djelatnosti</t>
  </si>
  <si>
    <t>OIB POREZNOG OBVEZNIKA:</t>
  </si>
  <si>
    <t>Špišić Bukovica</t>
  </si>
  <si>
    <t>Dicmo</t>
  </si>
  <si>
    <t>Feričanci</t>
  </si>
  <si>
    <t>Majur</t>
  </si>
  <si>
    <t>Polača</t>
  </si>
  <si>
    <t>Sveti Đurđ</t>
  </si>
  <si>
    <t>Antunovac</t>
  </si>
  <si>
    <t>Đurđenovac</t>
  </si>
  <si>
    <t>Hrašćina</t>
  </si>
  <si>
    <t>Kamanje</t>
  </si>
  <si>
    <t>Breznički Hum</t>
  </si>
  <si>
    <t>Gornji Kneginec</t>
  </si>
  <si>
    <t>Lišane Ostrovičke</t>
  </si>
  <si>
    <t>Podgorač</t>
  </si>
  <si>
    <t>3.2. DANA DAROVANJA</t>
  </si>
  <si>
    <t>3.3. UKUPNO (3.1. + 3.2.)</t>
  </si>
  <si>
    <t>9.2. IZNOS DIJELA OSOBNOG ODBITKA ZA PLAĆENE DOPRINOSE ZA ZDRAVSTVENO OSIGURANJE U TUZEMSTVU I DANA DARIVANJA (pod 3.3.)</t>
  </si>
  <si>
    <r>
      <t xml:space="preserve">Zbog nastalih izmjena i varijacija u priznavanju uvjeta i prava, izračun porezne prijave u odnosu na službeni izračun može varirati zbog stavke 3.2.:
osobni odbitak može se uvećati za darovanja dana </t>
    </r>
    <r>
      <rPr>
        <b/>
        <sz val="10"/>
        <rFont val="Arial"/>
        <family val="2"/>
        <charset val="238"/>
      </rPr>
      <t>do visine 2% primitaka</t>
    </r>
    <r>
      <rPr>
        <sz val="10"/>
        <rFont val="Arial"/>
        <family val="2"/>
        <charset val="238"/>
      </rPr>
      <t xml:space="preserve"> za koje je u prethodnoj godini podnesena godišnja porezna prijava i utvrđen godišnji porez na dohodak. Iznimno, osobni odbitak se uvećava za darovanja dana iznad propisane visine, pod uvjetom da su dana prema odlukama nadležnih ministarstava o provedbi i financiranju posebnih programa i akcija, ali ne i za redovnu djelatnost primatelja darovanja (članak 36. stavak 12. Zakona)
</t>
    </r>
  </si>
  <si>
    <t>DRŽAVNE POTPORE ZA OBRAZOVANJE I IZOBRAZBU</t>
  </si>
  <si>
    <t>9.6.2.</t>
  </si>
  <si>
    <t>9.6.3.</t>
  </si>
  <si>
    <t>9.6.4.</t>
  </si>
  <si>
    <t>9.6.5.</t>
  </si>
  <si>
    <t xml:space="preserve">9.6.8.
</t>
  </si>
  <si>
    <t xml:space="preserve">9.6.9.
</t>
  </si>
  <si>
    <t>9.6.14.</t>
  </si>
  <si>
    <t>9.6.15.</t>
  </si>
  <si>
    <t>9.6.16.</t>
  </si>
  <si>
    <t>Maruševec</t>
  </si>
  <si>
    <t>Petrijanec</t>
  </si>
  <si>
    <t>Čepin</t>
  </si>
  <si>
    <t>UPLAĆENI POREZ I PRIREZ</t>
  </si>
  <si>
    <t>TUZEMNI</t>
  </si>
  <si>
    <t>INOZEMNI</t>
  </si>
  <si>
    <t>Sveti Ilija</t>
  </si>
  <si>
    <t>Lukač</t>
  </si>
  <si>
    <t>Vladislavci</t>
  </si>
  <si>
    <t>Erste &amp; Steiermärkische Bank, Rijeka</t>
  </si>
  <si>
    <t>Banco Popolare Croatia, Zagreb</t>
  </si>
  <si>
    <t>Banka Kovanica, Varaždin</t>
  </si>
  <si>
    <t>BKS Bank, Rijeka</t>
  </si>
  <si>
    <t>Centar banka, Zagreb</t>
  </si>
  <si>
    <t>Croatia banka, Zagreb</t>
  </si>
  <si>
    <t>Hrvatska poštanska banka, Zagreb</t>
  </si>
  <si>
    <t>Hypo Alpe-Adria-Bank, Zagreb</t>
  </si>
  <si>
    <t>Imex banka, Split</t>
  </si>
  <si>
    <t>Istarska kreditna banka Umag, Umag</t>
  </si>
  <si>
    <t>Jadranska banka, Šibenik</t>
  </si>
  <si>
    <t>Karlovačka banka, Karlovac</t>
  </si>
  <si>
    <t>KentBank, Zagreb</t>
  </si>
  <si>
    <t>Kreditna banka Zagreb, Zagreb</t>
  </si>
  <si>
    <t>Nava banka, Zagreb</t>
  </si>
  <si>
    <t>OTP banka Hrvatska, Zadar</t>
  </si>
  <si>
    <t>Partner banka, Zagreb</t>
  </si>
  <si>
    <t>Podravska banka, Koprivnica</t>
  </si>
  <si>
    <t>Primorska banka, Rijeka</t>
  </si>
  <si>
    <t>Privredna banka Zagreb, Zagreb</t>
  </si>
  <si>
    <t>Raiffeisenbank Austria, Zagreb</t>
  </si>
  <si>
    <t>Samoborska banka, Samobor</t>
  </si>
  <si>
    <t>Sberbank, Zagreb</t>
  </si>
  <si>
    <t>Slatinska banka, Slatina</t>
  </si>
  <si>
    <t>Société Générale-Splitska banka, Split</t>
  </si>
  <si>
    <t>Vaba d.d. banka Varaždin, Varaždin</t>
  </si>
  <si>
    <t>Veneto banka, Zagreb</t>
  </si>
  <si>
    <t>Zagrebačka banka, Zagreb</t>
  </si>
  <si>
    <t>Štedbanka, Zagreb</t>
  </si>
  <si>
    <r>
      <t xml:space="preserve">1.2. ADRESA </t>
    </r>
    <r>
      <rPr>
        <b/>
        <sz val="7"/>
        <rFont val="Arial"/>
        <family val="2"/>
        <charset val="238"/>
      </rPr>
      <t>(mjesto, ulica i kućni broj)</t>
    </r>
    <r>
      <rPr>
        <b/>
        <sz val="8"/>
        <rFont val="Arial"/>
        <family val="2"/>
        <charset val="238"/>
      </rPr>
      <t>:</t>
    </r>
  </si>
  <si>
    <t>Država</t>
  </si>
  <si>
    <t>Mjesto</t>
  </si>
  <si>
    <t>Ulica i kućni broj</t>
  </si>
  <si>
    <t>Potpom. područja i Grad Vukovar</t>
  </si>
  <si>
    <t>Razdoblje</t>
  </si>
  <si>
    <t>Razdoblje invalidnosti</t>
  </si>
  <si>
    <t>oznaka invalidnosti  (zaokružiti)</t>
  </si>
  <si>
    <t>postotak invalidnosti
(ispunjava HRVI)</t>
  </si>
  <si>
    <t>POTPOMOGNUTA PODRUČJA I PODRUČJE GRADA VUKOVARA</t>
  </si>
  <si>
    <t>umjetničkih, artističkih, zabavnih, sportskih, književnih, likovnih djelatnosti, te djelatnosti u svezi s tiskom, radiom, televizijom i zabavnim priredbama NEREZIDENATA</t>
  </si>
  <si>
    <t>primitaka trgovačkih putnika, agenata, akvizitera, sportskih sudaca i delegata i dr.</t>
  </si>
  <si>
    <t>PRIMITAKA PROFESIONALNIH NOVINARA, UMJETNIKA I SPORTAŠA</t>
  </si>
  <si>
    <t>NADNEVAK:  I__I__I  I__I__I  I__I__I__I__I</t>
  </si>
  <si>
    <t>(potpis poreznog obveznika/ opunomoćenika/ poreznog savjetnika)</t>
  </si>
  <si>
    <t>9.3. UKUPNO GODIŠNJI OSOBNI ODBITAK (9.1. + 9.2.)</t>
  </si>
  <si>
    <t>Obrazac DOH</t>
  </si>
  <si>
    <t xml:space="preserve">9.5.7. </t>
  </si>
  <si>
    <t xml:space="preserve">Bale </t>
  </si>
  <si>
    <t>Donji Martijanec</t>
  </si>
  <si>
    <t>Dubrovačko Primorje</t>
  </si>
  <si>
    <t>Hum na Sutli</t>
  </si>
  <si>
    <t>Kaštelir Labinci</t>
  </si>
  <si>
    <t>Klinča Selo</t>
  </si>
  <si>
    <t>Klis</t>
  </si>
  <si>
    <t>Kloštar Podravski</t>
  </si>
  <si>
    <t>Lasinja</t>
  </si>
  <si>
    <t xml:space="preserve">Mljet </t>
  </si>
  <si>
    <t>Općina Lovas</t>
  </si>
  <si>
    <t>Općina Ljubešćica</t>
  </si>
  <si>
    <t xml:space="preserve">Orle </t>
  </si>
  <si>
    <t>Otok</t>
  </si>
  <si>
    <t>Perušić</t>
  </si>
  <si>
    <t xml:space="preserve">Pisarovina </t>
  </si>
  <si>
    <t>Plitvička Jezera</t>
  </si>
  <si>
    <t>Sv. Nedelja</t>
  </si>
  <si>
    <t>Sv. Petar u Šumi</t>
  </si>
  <si>
    <t>Škabrnja</t>
  </si>
  <si>
    <t xml:space="preserve">Trnovec Bartolovečki </t>
  </si>
  <si>
    <t>Zlatar - Bistrica</t>
  </si>
  <si>
    <t>Đakovo</t>
  </si>
  <si>
    <t>Požega</t>
  </si>
  <si>
    <t>1. RAZDOBLJE OBAVLJANJA SAMOSTALNE DJELATNOSTI</t>
  </si>
  <si>
    <t>2. RAZDOBLJE OBAVLJANJA DRUGE DJELATNOSTI</t>
  </si>
  <si>
    <t>Od</t>
  </si>
  <si>
    <t>Do</t>
  </si>
  <si>
    <t>BROJ MJESECI OBAVLJANJA SAMOSTALNE DJELATNOSTI</t>
  </si>
  <si>
    <t>9.7. UTVRĐIVANJE PREDUJMA POREZA NA DOHODAK OD SAMOSTALNE DJELATNOSTI ZA SLJEDEĆE POREZNO RAZDOBLJE</t>
  </si>
  <si>
    <t>9.7.1.</t>
  </si>
  <si>
    <t>9.7.2.</t>
  </si>
  <si>
    <t>Donji Kukuruzari</t>
  </si>
  <si>
    <t>Hrv. Dubica</t>
  </si>
  <si>
    <t>Grad Zagreb</t>
  </si>
  <si>
    <t>Grad Dugo Selo</t>
  </si>
  <si>
    <t>Grad Ivanić Grad</t>
  </si>
  <si>
    <t>Grad Sv.Ivan Zelina</t>
  </si>
  <si>
    <t>Grad Vrbovec</t>
  </si>
  <si>
    <t>Grad Karlovac</t>
  </si>
  <si>
    <t>Đurmanec</t>
  </si>
  <si>
    <t>Grad Pregrada</t>
  </si>
  <si>
    <t>Grad Zlatar</t>
  </si>
  <si>
    <t>Grad Kutina</t>
  </si>
  <si>
    <t>Grad Novska</t>
  </si>
  <si>
    <t>Grad Hrv. Kostajnica</t>
  </si>
  <si>
    <t>Grad Ogulin</t>
  </si>
  <si>
    <t>Grad Duga Resa</t>
  </si>
  <si>
    <t>Grad Slunj</t>
  </si>
  <si>
    <t>Grad Jastrebarsko</t>
  </si>
  <si>
    <t>Grad Zaprešić</t>
  </si>
  <si>
    <t>Grad Sisak</t>
  </si>
  <si>
    <t>Grad Petrinja</t>
  </si>
  <si>
    <t>Grad Velika Gorica</t>
  </si>
  <si>
    <t>Grad Donja Stubica</t>
  </si>
  <si>
    <t>Grad Klanjec</t>
  </si>
  <si>
    <t>Grad Bjelovar</t>
  </si>
  <si>
    <t>IZNOS DOPRINOSA ZA ZDRAVSTVENO OSIGURANJE (r.br.8. * propisana stopa iz članka 14. Zakona o doprinosima)</t>
  </si>
  <si>
    <t>11.</t>
  </si>
  <si>
    <t>IZNOS DOPRINOSA ZA MIROVINSKO OSIGURANJE NA TEMELJU INDIVIDUALNE KAPITALIZIRANE ŠTEDNJE  (r.br.8. * propisana stopa iz članka 17. Zakona o doprinosima)</t>
  </si>
  <si>
    <t>10.</t>
  </si>
  <si>
    <t>IZNOS DOPRINOSA ZA MIROVINSKO OSIGURANJE NA TEMELJU GENERACIJSKE SOLIDARNOSI (r.br.8. * propisana stopa iz članka 13. Zakona o doprinosima)</t>
  </si>
  <si>
    <t>9.</t>
  </si>
  <si>
    <t>IZNOS OSNOVICE ZA OBRAČUN DOPRINOSA</t>
  </si>
  <si>
    <t>IZNOS NAJVIŠE OSNOVICE ZA MJESECE OBAVLJANJA DRUGE DJELATNOSTI</t>
  </si>
  <si>
    <t>IZNOS DOHOTKA OD DRUGE DJELATNOSTI (r.br. 4. / r.br. 3. * r.br. 5.)</t>
  </si>
  <si>
    <t>Babina Greda</t>
  </si>
  <si>
    <t>Grad Belišće</t>
  </si>
  <si>
    <t>Grad Beli Manastir</t>
  </si>
  <si>
    <t>Grad Buje</t>
  </si>
  <si>
    <t>Grad Buzet</t>
  </si>
  <si>
    <t>Grad Crikvenica</t>
  </si>
  <si>
    <t>Grad Čabar</t>
  </si>
  <si>
    <t>Grad Čakovec</t>
  </si>
  <si>
    <t>Grad Čazma</t>
  </si>
  <si>
    <t>Grad Delnice</t>
  </si>
  <si>
    <t>Grad Donji Miholjac</t>
  </si>
  <si>
    <t>Grad Drniš</t>
  </si>
  <si>
    <t>Grad Dubrovnik</t>
  </si>
  <si>
    <t>Grad Garešnica</t>
  </si>
  <si>
    <t>Grad Gospić</t>
  </si>
  <si>
    <t>Grad Gračac</t>
  </si>
  <si>
    <t>Grad Ilok</t>
  </si>
  <si>
    <t>Grad Imotski</t>
  </si>
  <si>
    <t>Grad Kaštela</t>
  </si>
  <si>
    <t>Grad Knin</t>
  </si>
  <si>
    <t>Grad Komiža</t>
  </si>
  <si>
    <t>Grad Korčula</t>
  </si>
  <si>
    <t>Grad Kraljevica</t>
  </si>
  <si>
    <t>Grad Križevci</t>
  </si>
  <si>
    <t>Grad Labin</t>
  </si>
  <si>
    <t>Grad Ludbreg</t>
  </si>
  <si>
    <t>Grad Makarska</t>
  </si>
  <si>
    <t>Grad Metković</t>
  </si>
  <si>
    <t>Grad Našice</t>
  </si>
  <si>
    <t>Grad Nova Gradiška</t>
  </si>
  <si>
    <t>Grad Novi Marof</t>
  </si>
  <si>
    <t>Grad Novi Vinodolski</t>
  </si>
  <si>
    <t>Grad Omiš</t>
  </si>
  <si>
    <t>Grad Opatija</t>
  </si>
  <si>
    <t>Grad Opuzen</t>
  </si>
  <si>
    <t>Grad Osijek</t>
  </si>
  <si>
    <t>Grad Otočac</t>
  </si>
  <si>
    <t>Grad Pakrac</t>
  </si>
  <si>
    <t>Grad Pazin</t>
  </si>
  <si>
    <t>Grad Ploče</t>
  </si>
  <si>
    <t>Grad Pula</t>
  </si>
  <si>
    <t>Grad Rijeka</t>
  </si>
  <si>
    <t>Grad Rovinj</t>
  </si>
  <si>
    <t>Grad Senj</t>
  </si>
  <si>
    <t>Grad Sinj</t>
  </si>
  <si>
    <t>Grad Slatina</t>
  </si>
  <si>
    <t>Grad Slavonski Brod</t>
  </si>
  <si>
    <t>Grad Solin</t>
  </si>
  <si>
    <t>Grad Split</t>
  </si>
  <si>
    <t>Grad Starigrad</t>
  </si>
  <si>
    <t>Grad Sv. Filip i Jakov</t>
  </si>
  <si>
    <t>Grad Šibenik</t>
  </si>
  <si>
    <t>Grad Trogir</t>
  </si>
  <si>
    <t>Grad Umag</t>
  </si>
  <si>
    <t>Grad Varaždin</t>
  </si>
  <si>
    <t>Grad Valpovo</t>
  </si>
  <si>
    <t>Grad Varaždinske Toplice</t>
  </si>
  <si>
    <t>Grad Vinkovci</t>
  </si>
  <si>
    <t>Grad Virovitica</t>
  </si>
  <si>
    <t>Grad Vis</t>
  </si>
  <si>
    <t>Grad Vodice</t>
  </si>
  <si>
    <t>Grad Vrbovsko</t>
  </si>
  <si>
    <t>Grad Vrgorac</t>
  </si>
  <si>
    <t>Grad Vrlika</t>
  </si>
  <si>
    <t>Grad Zadar</t>
  </si>
  <si>
    <t>Grad Županja</t>
  </si>
  <si>
    <t>Okučani</t>
  </si>
  <si>
    <t>Prirez na stranici 9, upisuje se odabirom Vašeg mjesta prebivališta iz padajuće liste.</t>
  </si>
  <si>
    <t>Mjeseci</t>
  </si>
  <si>
    <t>UKUPNI IZNOS
PRIMITKA</t>
  </si>
  <si>
    <t>Štefanje</t>
  </si>
  <si>
    <t>Kula Norinska</t>
  </si>
  <si>
    <t>Matulji</t>
  </si>
  <si>
    <t>Grad Daruvar</t>
  </si>
  <si>
    <t>Grad Ivanec</t>
  </si>
  <si>
    <t>Grad Biograd na Moru</t>
  </si>
  <si>
    <t>Pirovac</t>
  </si>
  <si>
    <t>test</t>
  </si>
  <si>
    <t>PRIJAVA POREZA NA DOHODAK ZA 2017. GODINU</t>
  </si>
  <si>
    <t xml:space="preserve">1.3. OIB: </t>
  </si>
  <si>
    <r>
      <t xml:space="preserve">1.4. Potpomognuta područja i područje Grada Vukovara </t>
    </r>
    <r>
      <rPr>
        <b/>
        <sz val="7"/>
        <rFont val="Arial"/>
        <family val="2"/>
        <charset val="238"/>
      </rPr>
      <t>(zaokružiti područje)</t>
    </r>
    <r>
      <rPr>
        <b/>
        <sz val="8"/>
        <rFont val="Arial"/>
        <family val="2"/>
        <charset val="238"/>
      </rPr>
      <t>:</t>
    </r>
  </si>
  <si>
    <t xml:space="preserve">DA </t>
  </si>
  <si>
    <t>područja jedinica lokalne samouprave razvrstanih u I. skupinu po stupnju razvijenosti prema posebnom propisu o regionalnom razvoju Republike Hrvatske</t>
  </si>
  <si>
    <t>upisuje se oznaka P1</t>
  </si>
  <si>
    <t>1.5. PROMJENA PREBIVALIŠTA / UOBIČAJENOG BORAVIŠTA TIJEKOM GODINE</t>
  </si>
  <si>
    <t>1.6. INVALID I HRVATSKI RATNI VOJNI INVALID IZ DOMOVINSKOG RATA (HRVI)</t>
  </si>
  <si>
    <t>1.7. BROJ RAČUNA:</t>
  </si>
  <si>
    <t>1.8. PODACI O OPUNOMOĆENIKU / POREZNOM SAVJETNIKU</t>
  </si>
  <si>
    <t xml:space="preserve">    1.8.1 NAZIV / IME I PREZIME:</t>
  </si>
  <si>
    <t xml:space="preserve">    1.8.2 ADRESA SJEDIŠTA / PREBIVALIŠTA / BORAVIŠTA:</t>
  </si>
  <si>
    <t xml:space="preserve">    1.8.3 OIB:</t>
  </si>
  <si>
    <t>RAZDOBLJE
KORIŠTENJA
OD - DO</t>
  </si>
  <si>
    <t>4.2. DRUGI DOHODAK</t>
  </si>
  <si>
    <t xml:space="preserve">DIO NR  </t>
  </si>
  <si>
    <t>4.1.1. PLAĆA OSTVARENA U TUZEMSTVU IZVAN PODRUČJA P1 (prema obrascima IP)</t>
  </si>
  <si>
    <t>4.1.2. PLAĆA OSTVARENA U TUZEMSTVU NA POTPOMOGNUTOM PODRUČJU I. SKUPINE I/ILI NA PODRUČJU GRADA VUKOVARA (prema Obrascima IP)</t>
  </si>
  <si>
    <t>4.1.3. PLAĆA OSTVARENA IZ INOZEMSTVA ILI U INOZEMSTVU IZVAN PODRUČJA P1 (prema potvrdama inozemnih iplatitelja i vlastitim evidencijama)</t>
  </si>
  <si>
    <t>iznos iz IP Obrasca o ostvarenoj plaći za vrjeme boravka na potpomognutom području I. skupine i na području Grada Vukovara uzimajući u obzir podatak pod 1.5.</t>
  </si>
  <si>
    <t>UDIO u %</t>
  </si>
  <si>
    <t>iznos pod ukupno 4.1.4. stupac 3 / sveukupni dohodak pod 5. u %</t>
  </si>
  <si>
    <t xml:space="preserve"> UKUPNI IZNOS MIROVINE</t>
  </si>
  <si>
    <t>OBAVEZNI DOPRINOSI IZ MIROVINE</t>
  </si>
  <si>
    <t>5 (3-4)</t>
  </si>
  <si>
    <t>4.1.4. PLAĆA OSTVARENA IZ INOZEMSTVA ZA VRIJEME BORAVKA NA POTPOMOGNUTOM PODRUČJU  I. SKUPINE I/ILI NA PODRUČJU GRADA VUKOVARA (prema potvrdama inozemnih isplatitelja i vlastitim evidencijama)</t>
  </si>
  <si>
    <t>4.1.5. MIROVINA OSTVARENA U TUZEMSTVU (prema obrascima IP / potvrdama isplatitelja)</t>
  </si>
  <si>
    <t>UKUPNO 4.1.5.</t>
  </si>
  <si>
    <t>iznos pod ukupno 4.1.6. stupac 3 / sveukupni dohodak pod 5. u %</t>
  </si>
  <si>
    <t>iznos pod 4.1.8. stupac 3 / sveukupni dohodak pod 5. u %</t>
  </si>
  <si>
    <t>4.1.6. MIROVINA OSTVARENA U INOZEMSTVU (prema potvrdama inozemnih isplatitelja i rješenju Porezne uprave)</t>
  </si>
  <si>
    <t>UKUPNO 4.1.6.</t>
  </si>
  <si>
    <t>4.1.7. UKUPAN DOHODAK OD NESAMOSTALNOG RADA, UPLAĆENI POREZ I PRIREZ (4.1.1.+4.1.2.+4.1.3.+4.1.4.+4.1.5.+4.1.6)</t>
  </si>
  <si>
    <t>primitaka u naravi, nagrada učenicima, stipendija, nagrada, naknada iznad propisanih iznosa</t>
  </si>
  <si>
    <t>DIO DD</t>
  </si>
  <si>
    <t>UKUPNO 4.2.2.</t>
  </si>
  <si>
    <t>4.2.2. DRUGI DOHODAK OSTVAREN U INOZEMSTVU (prema potvrdama isplatitelja i vlastitim evidencijama)</t>
  </si>
  <si>
    <t>4.2.3. UKUPAN DRUGI DOHODAK, UPLAĆENI POREZ I PRIREZ (4.2.1.+4.2.2.)</t>
  </si>
  <si>
    <t>5. SVEUKUPNO DOHODAK, UPLAĆENI POREZ I PRIREZ (u kunama i lipama) (4.1.7. + 4.2.3. + 4.3.3.)</t>
  </si>
  <si>
    <t>POREZNO PRIZNATI IZDACI REPREZENTACIJE (čl. 33. st. 1. t. 1. odnosno 95. stavak 6. Zakona)</t>
  </si>
  <si>
    <t>PRIZNATI PREDUJAM POREZA ZA UMIROVLJENIKE I SOBE KOJE BORAVE NA PODRUČJU I. SKUPINE PP I GRADU VUKOVARU (čl. 46. st. 2. Zakona)</t>
  </si>
  <si>
    <t>UMANJENJE POREZA ZA OLAKŠICU HRVI (čl. 42. st. Zakona)</t>
  </si>
  <si>
    <t>UMANJENJE POREZA ZA OLAKŠICE NA POTPOMOGNUTIM PODRUČJIMA I PODRUČJU GRADA VUKOVARA (čl. 43. Zakona)</t>
  </si>
  <si>
    <t>4.3.1.1. TUZEMNI DOHODAK</t>
  </si>
  <si>
    <t>4.3.1.2. INOZEMNI DOHODAK</t>
  </si>
  <si>
    <t>UKUPNO 4.3.1.</t>
  </si>
  <si>
    <t>UMANJENJA DOHOTKA
/UVEĆANJE GUBITKA
POJEDINCA
(ukupno. pod 4.3.5.stup.3)</t>
  </si>
  <si>
    <t>4.3.5. UMANJENJA DOHOTKA POJEDINCA</t>
  </si>
  <si>
    <t>4.3.4. PREDEUJAM POREZA NA DOHODAK ZA SLJEDEĆE POREZNO RAZDOBLJE</t>
  </si>
  <si>
    <t>DRŽAVNA POTPORA MALE VRIJEDNOSTI ZA IZVOĐENJE PRAKTIČNE NASTAVE I VJEŽBE NAUKAVANJA U SUSTAVU VEZANIH OBRTA</t>
  </si>
  <si>
    <t>UKUPNO 4.3.5.</t>
  </si>
  <si>
    <t>4.3.6. GUBITAK OD SAMOSTALNE DJELATNOSTI ZA PRIJENOS</t>
  </si>
  <si>
    <t>IZNOS GUBITKA U
TEKUĆOJ GODINI (POD 4.3.1. STUP. 6)</t>
  </si>
  <si>
    <t>4.3.7. DOHODAK OD SAMOSTALNE DJELATNOSTI OSTVAREN NA POTPOMOGNUTIM PODRUČJIMA I PODRUČJU GRADA VUKOVARA ZA KOJI SU PROPISANE OLAKŠICE</t>
  </si>
  <si>
    <t>I. SKUPINA</t>
  </si>
  <si>
    <t>GRAD VUKOVAR</t>
  </si>
  <si>
    <t>UDIO (4.3.7. stup.3. /
sveukupni dohodak pod 5.)
u %</t>
  </si>
  <si>
    <t>4.3.8. OBRAČUN DOPRINOSA PO OSNOVI OBAVLJANJA DRUGE DJELATNOSTI</t>
  </si>
  <si>
    <t>Upisuje se iznos priloga UPO pod 9.7.2.</t>
  </si>
  <si>
    <t>IZNOS OSNOVNOG OSOBNOG ODBITKA</t>
  </si>
  <si>
    <r>
      <t xml:space="preserve">2
</t>
    </r>
    <r>
      <rPr>
        <sz val="7"/>
        <rFont val="Arial"/>
        <family val="2"/>
        <charset val="238"/>
      </rPr>
      <t>(3.800,00)</t>
    </r>
  </si>
  <si>
    <t>UKUPAN KOEFICJENT UVEĆANJA OSNOVNOG OSOBNOG ODBITKA</t>
  </si>
  <si>
    <t>IZNOS UVEĆANJA OSNOVNOG OSOBNOG ODBITKA</t>
  </si>
  <si>
    <t>UKUPAN MJESEČNI IZNOS OSOBNOG ODBITKA</t>
  </si>
  <si>
    <t>9.4.3. GODIŠNJA POREZNA OSNOVICA  (9.4.1. - 9.4.2.)</t>
  </si>
  <si>
    <t>9.4.1 SVEUKUPNI GODIŠNJI DOHODAK  (pod 5.)</t>
  </si>
  <si>
    <t>9.5.1. GODIŠNJA POREZNA OSNOVICA (9.4.3.)</t>
  </si>
  <si>
    <t>9.5.4. DIO POREZNE OSNOVICE ZA PRIMJENU STOPE 36% (9.5.1. - 9.5.2. - 9.5.3.)</t>
  </si>
  <si>
    <t>9.5.5. GODIŠNJI POREZ PO STOPI 24% ((9.5.2. + 9.5.3.) x 24%)</t>
  </si>
  <si>
    <t>9.5.6. GODIŠNJI POREZ PO STOPI 36% (9.5.4. x 36%)</t>
  </si>
  <si>
    <t>UKUPNI GODIŠNJI POREZ (9.5.5. + 9.5.6.)</t>
  </si>
  <si>
    <t>GODIŠNJA OBVEZA POREZA I PRIREZA (9.5.7. + 9.5.8.)</t>
  </si>
  <si>
    <t>9.5.10.</t>
  </si>
  <si>
    <t xml:space="preserve">UMANJENJE POREZA I PRIREZA OD SAMOSTALNE DJELATNOSTI NA PODRUČJU GRADA VUKOVARA </t>
  </si>
  <si>
    <t xml:space="preserve">UMANJENJE POREZA I PRIREZA OD SAMOSTALNE DJELATNOSTI NA POTPOMOGNUTOM PODRUČJU PRVE SKUPINE </t>
  </si>
  <si>
    <t>UKUPNO UMANJENJE POREZA I PRIREZA OD SAMOSTALNE DJELATNOSTI (9.6.1.+9.6.2.)</t>
  </si>
  <si>
    <t>UMANJENJE IZ ČL. 84 ST. 5 PRAVILNIKA</t>
  </si>
  <si>
    <t>GODIŠNJA OBVEZA POREZA I PRIREZA (9.5.9. - 9.6.3. - 9.6.4. - 9.6.5.)</t>
  </si>
  <si>
    <t>UPLAĆENI PREDUJAM U TUZEMSVU PO OSNOVI MIROVINE OSTVARENE U/IZ INOZEMSTVA IZ ČL. 46. ST. 2. ZAKONA (iznos pod 4.1.6. st. 4.)</t>
  </si>
  <si>
    <t>UPLAĆENI PREDUJAM U TUZEMSTVU PO OSNOVI PLAĆE OSTVARENE U TUZEMSTVU NA P1 I/ILI NA PODRUČJU GRADA VUKOVARA IZ ČL. 46. ST. 2. ZAKONA (iznos pod 4.1.2. st. 6.)</t>
  </si>
  <si>
    <t>UPLAĆENI PREDUJAM U TUZEMSTVU PO OSNOVI PLAĆE IZ INOZEMSTVA ZA VRIJEME BORAVKA NA P1 I/ILI NA PODRUČJU GRADA VUKOVARA IZ ČL. 46. ST. 2. ZAKONA (iznos pod 4.1.4. st. 4.)</t>
  </si>
  <si>
    <t>UKUPNO UPLAĆENI POREZ U INOZEMSTVU (pod 5.)</t>
  </si>
  <si>
    <r>
      <t>UPLAĆENI POREZ U INOZEMSTVU KOJI SE MOŽE ODBITI (</t>
    </r>
    <r>
      <rPr>
        <b/>
        <sz val="9"/>
        <rFont val="Calibri"/>
        <family val="2"/>
        <charset val="238"/>
      </rPr>
      <t xml:space="preserve">≤ 9.6.12. </t>
    </r>
    <r>
      <rPr>
        <b/>
        <sz val="9"/>
        <rFont val="Arial"/>
        <family val="2"/>
        <charset val="238"/>
      </rPr>
      <t>i ≤ 9.6.6.)</t>
    </r>
  </si>
  <si>
    <t>UKUPNO UPLAĆENI POREZ I PRIREZ (9.6.7. + 9.6.8. + 9.6.9. + 9.6.10. + 9.6.11. + 9.6.13.)</t>
  </si>
  <si>
    <t>UDIO DOHOTKA OD SAMOSTALNE DJELATNOSTI U SVEUKUPNOM DOHOTKU (dohodak pod 4.3.3. / sveukupni dohodak pod 5.) u postotku</t>
  </si>
  <si>
    <t>PREDUJAM POREZA NA DOHODAK ( 9.6.6. x 9.7.1. / broj mjeseci obavljanja djelatnosti)</t>
  </si>
  <si>
    <t>1.2.1. Telefon:</t>
  </si>
  <si>
    <t>1.2.2. Adresa elektorničke pošte:</t>
  </si>
  <si>
    <t>4.3. DOHODAK OD SAMOSTALNE DJELATNOSTI</t>
  </si>
  <si>
    <t>UKUPNO 4.1.4.</t>
  </si>
  <si>
    <t>4.1.8. OSTVARENI DOHODAK OD NESAMOSTALNOG RADA (PLAĆE I MIROVINE) NA KOJI SE NE PLAĆA POREZ NA DOHODAK PREMA STUPNJU INVALIDNOSTI HRVI</t>
  </si>
  <si>
    <t>iznos dohotka pod 4.1.7.</t>
  </si>
  <si>
    <t>4.2.1. DRUGI DOHODAK OSTVAREN U TUZEMSTVU (prema potvrdama isplatitelja)</t>
  </si>
  <si>
    <t>4.3.1. DOHODAK / GUBITAK U TEKUĆOJ GODINI</t>
  </si>
  <si>
    <t>4.3.2. UMANJENJE ZA PRENESENI GUBITAK (4.3.6. stup. 4)</t>
  </si>
  <si>
    <t>BROJ MJESECI OBAVLJANJA DRUGE DJELATNOSTI</t>
  </si>
  <si>
    <t>_________________________________________</t>
  </si>
  <si>
    <t>NEOPOREZIVI DIO UMJETNIČKOG HONORARA (članak 22. Zakona o pravima samostalnih umjetnika i poticanju kulturnog i umjetničkog stvaralaštva)</t>
  </si>
  <si>
    <t>NEOPOREZIVI PRIMICI UMJETNIKA (članak 20. Zakona o pravima samostalnih umjetnika i poticanju kulturnog i umjetničkog stvaralaštva)</t>
  </si>
  <si>
    <t>9.5.2. DIO POREZNE OSNOVICE DO 210.000,00 kn ZA PRIMJENU STOPE 24%</t>
  </si>
  <si>
    <t>UMANJENJE ZA OLAKŠICU HRVI</t>
  </si>
  <si>
    <t>9.6.6.</t>
  </si>
  <si>
    <t>GODIŠNJI PRIREZ (9.5.7. x stopa prireza)</t>
  </si>
  <si>
    <t>UPLAĆENI PREDUJAM PO OSNOVI MIROVINE OSTVARENE U TUZEMSTVU IZ ČL. 46. ST. 2. ZAKONA (iznos pod 4.1.5. st. 6.)</t>
  </si>
  <si>
    <t>RAZLIKA POREZA I PRIREZA ZA UPLATU (9.6.6. - 9.6.14.)</t>
  </si>
  <si>
    <t>RAZLIKA POREZA I PRIREZA ZA POVRAT (9.6.14. - 9.6.6.)</t>
  </si>
  <si>
    <t>___________________________________________</t>
  </si>
  <si>
    <t>OIB POLODAVCA ISPLATITELJA</t>
  </si>
  <si>
    <t>R. br.</t>
  </si>
  <si>
    <t>4.3. DOHODAK OD SAMOSTALNE DJELATNOSTI OBRTA, SLOBODNIH ZANIMANJA, 
        POLJOPRIVREDE I ŠUMARSTVA I DJELATNOSTI KOJE SE OPOREZUJU KAO 
        SAMOSTALNA DJELATNOST (prema pregledu primitaka i izdataka)</t>
  </si>
  <si>
    <t>4.3.3. UKUPNO DOHODAK (4.3.1. stup. 7. – 4.3.2.), UPLAĆENI POREZ I PRIREZ</t>
  </si>
  <si>
    <t>UKUPNO 4.1.3.</t>
  </si>
  <si>
    <t>V.</t>
  </si>
  <si>
    <t>IZNOS DOHOTKA (zbroj stupca 2. i 5. pod 4.3.1.)</t>
  </si>
  <si>
    <r>
      <t xml:space="preserve">4
</t>
    </r>
    <r>
      <rPr>
        <sz val="7"/>
        <rFont val="Arial"/>
        <family val="2"/>
        <charset val="238"/>
      </rPr>
      <t>(st.3*2.500,00)</t>
    </r>
  </si>
  <si>
    <r>
      <t xml:space="preserve">5
</t>
    </r>
    <r>
      <rPr>
        <sz val="7"/>
        <rFont val="Arial"/>
        <family val="2"/>
        <charset val="238"/>
      </rPr>
      <t>(st.2 + st.4)</t>
    </r>
  </si>
  <si>
    <r>
      <t xml:space="preserve">9.4.2. UKUPNI GODIŠNJI OSOBNI ODBITAK  (pod 9.3.) </t>
    </r>
    <r>
      <rPr>
        <b/>
        <sz val="9"/>
        <rFont val="Calibri"/>
        <family val="2"/>
        <charset val="238"/>
      </rPr>
      <t xml:space="preserve">≤ </t>
    </r>
    <r>
      <rPr>
        <b/>
        <sz val="9"/>
        <rFont val="Arial"/>
        <family val="2"/>
        <charset val="238"/>
      </rPr>
      <t>9.4.1.</t>
    </r>
  </si>
  <si>
    <t>9.5.3. UVEĆANJE POREZNE OSNOVICE IZ 9.5.2. ZA IZNOS DO 12.500,00</t>
  </si>
  <si>
    <t>PROSJEČNA POREZNA STOPA {9.5.9. - [(9.5.9. * udio dohotka od mirovine u ukupnom dohotku) + (9.5.9. * udio dohotka od nesamostalnog rada na P1  u ukupnom dohotku)] * 0,5} / sveukupni dohodak x 100</t>
  </si>
  <si>
    <t>9. UTVRĐIVANJE POREZA I PRIREZA ZA 2017. GODINU</t>
  </si>
  <si>
    <t>KALKULATOR PRIJAVE POREZA NA DOHODAK ZA 2017. GODINU</t>
  </si>
  <si>
    <t>primitak učenika i studenata za rad preko posrednika za zapošljavanje učenika i studenata iznad propisanih iznosa</t>
  </si>
  <si>
    <t>Adikko Banka, Zagreb</t>
  </si>
  <si>
    <t>Sukladno članku 19. stavku 2. Zakona godišnja porezna osnovica za primjenu stope od 24% uvećava se za ostvareni iznos drugog dohotka iz članka 39. Zakona uz uvjet da iznos tako ostvarenog dohotka godišnje ne prelazi peterostruki iznos osnovice osobnog odbitka (dohodak pod 4.2.3. je manji ili jednak iznosu od 12.500,00 kn).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</si>
</sst>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n&quot;_-;\-* #,##0.00\ &quot;kn&quot;_-;_-* &quot;-&quot;??\ &quot;kn&quot;_-;_-@_-"/>
    <numFmt numFmtId="164" formatCode="d/m/yyyy/;@"/>
    <numFmt numFmtId="165" formatCode="0.0%"/>
    <numFmt numFmtId="166" formatCode="0.000%"/>
  </numFmts>
  <fonts count="40">
    <font>
      <sz val="10"/>
      <name val="Arial"/>
      <charset val="238"/>
    </font>
    <font>
      <sz val="10"/>
      <name val="Arial"/>
      <family val="2"/>
      <charset val="238"/>
    </font>
    <font>
      <sz val="8"/>
      <name val="Arial"/>
      <family val="2"/>
      <charset val="238"/>
    </font>
    <font>
      <u/>
      <sz val="10"/>
      <color indexed="12"/>
      <name val="Arial"/>
      <family val="2"/>
      <charset val="238"/>
    </font>
    <font>
      <sz val="8"/>
      <name val="Verdana"/>
      <family val="2"/>
      <charset val="238"/>
    </font>
    <font>
      <sz val="10"/>
      <name val="Trebuchet MS"/>
      <family val="2"/>
      <charset val="238"/>
    </font>
    <font>
      <b/>
      <sz val="14"/>
      <color indexed="56"/>
      <name val="Arial"/>
      <family val="2"/>
      <charset val="238"/>
    </font>
    <font>
      <b/>
      <u/>
      <sz val="12"/>
      <name val="Arial"/>
      <family val="2"/>
      <charset val="238"/>
    </font>
    <font>
      <sz val="8"/>
      <name val="Arial"/>
      <family val="2"/>
      <charset val="238"/>
    </font>
    <font>
      <b/>
      <sz val="11"/>
      <name val="Arial"/>
      <family val="2"/>
      <charset val="238"/>
    </font>
    <font>
      <sz val="11"/>
      <name val="Arial"/>
      <family val="2"/>
      <charset val="238"/>
    </font>
    <font>
      <b/>
      <sz val="8"/>
      <name val="Arial"/>
      <family val="2"/>
      <charset val="238"/>
    </font>
    <font>
      <sz val="10"/>
      <name val="Arial"/>
      <family val="2"/>
      <charset val="238"/>
    </font>
    <font>
      <b/>
      <sz val="10"/>
      <color indexed="10"/>
      <name val="Arial"/>
      <family val="2"/>
      <charset val="238"/>
    </font>
    <font>
      <sz val="9"/>
      <name val="Arial"/>
      <family val="2"/>
      <charset val="238"/>
    </font>
    <font>
      <b/>
      <sz val="10"/>
      <name val="Arial"/>
      <family val="2"/>
      <charset val="238"/>
    </font>
    <font>
      <b/>
      <sz val="7"/>
      <name val="Arial"/>
      <family val="2"/>
      <charset val="238"/>
    </font>
    <font>
      <b/>
      <sz val="18"/>
      <name val="Arial"/>
      <family val="2"/>
      <charset val="238"/>
    </font>
    <font>
      <sz val="13"/>
      <color indexed="9"/>
      <name val="Arial Black"/>
      <family val="2"/>
      <charset val="238"/>
    </font>
    <font>
      <b/>
      <sz val="9"/>
      <name val="Arial"/>
      <family val="2"/>
      <charset val="238"/>
    </font>
    <font>
      <b/>
      <sz val="9"/>
      <color indexed="10"/>
      <name val="Arial"/>
      <family val="2"/>
      <charset val="238"/>
    </font>
    <font>
      <b/>
      <sz val="9"/>
      <color indexed="12"/>
      <name val="Arial"/>
      <family val="2"/>
      <charset val="238"/>
    </font>
    <font>
      <sz val="7"/>
      <name val="Arial"/>
      <family val="2"/>
      <charset val="238"/>
    </font>
    <font>
      <b/>
      <sz val="7"/>
      <color indexed="10"/>
      <name val="Arial"/>
      <family val="2"/>
      <charset val="238"/>
    </font>
    <font>
      <b/>
      <sz val="5"/>
      <name val="Arial"/>
      <family val="2"/>
      <charset val="238"/>
    </font>
    <font>
      <b/>
      <sz val="12"/>
      <name val="Arial"/>
      <family val="2"/>
      <charset val="238"/>
    </font>
    <font>
      <sz val="12"/>
      <name val="Arial"/>
      <family val="2"/>
      <charset val="238"/>
    </font>
    <font>
      <sz val="12"/>
      <color indexed="9"/>
      <name val="Arial Black"/>
      <family val="2"/>
      <charset val="238"/>
    </font>
    <font>
      <b/>
      <sz val="12"/>
      <color indexed="8"/>
      <name val="Arial"/>
      <family val="2"/>
      <charset val="238"/>
    </font>
    <font>
      <b/>
      <sz val="12"/>
      <color indexed="9"/>
      <name val="Arial"/>
      <family val="2"/>
      <charset val="238"/>
    </font>
    <font>
      <b/>
      <sz val="8"/>
      <color indexed="8"/>
      <name val="Arial"/>
      <family val="2"/>
      <charset val="238"/>
    </font>
    <font>
      <b/>
      <u/>
      <sz val="12"/>
      <color indexed="8"/>
      <name val="Arial"/>
      <family val="2"/>
      <charset val="238"/>
    </font>
    <font>
      <sz val="10"/>
      <color indexed="8"/>
      <name val="Arial"/>
      <family val="2"/>
      <charset val="238"/>
    </font>
    <font>
      <u/>
      <sz val="10"/>
      <color indexed="8"/>
      <name val="Arial"/>
      <family val="2"/>
      <charset val="238"/>
    </font>
    <font>
      <sz val="10"/>
      <color indexed="8"/>
      <name val="Arial"/>
      <family val="2"/>
      <charset val="238"/>
    </font>
    <font>
      <sz val="9"/>
      <color indexed="8"/>
      <name val="Arial"/>
      <family val="2"/>
      <charset val="238"/>
    </font>
    <font>
      <u/>
      <sz val="9"/>
      <color indexed="8"/>
      <name val="Arial"/>
      <family val="2"/>
      <charset val="238"/>
    </font>
    <font>
      <sz val="10"/>
      <name val="Arial"/>
      <family val="2"/>
      <charset val="238"/>
    </font>
    <font>
      <b/>
      <sz val="10"/>
      <color theme="0"/>
      <name val="Arial"/>
      <family val="2"/>
      <charset val="238"/>
    </font>
    <font>
      <b/>
      <sz val="9"/>
      <name val="Calibri"/>
      <family val="2"/>
      <charset val="238"/>
    </font>
  </fonts>
  <fills count="12">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45"/>
        <bgColor indexed="64"/>
      </patternFill>
    </fill>
    <fill>
      <patternFill patternType="solid">
        <fgColor indexed="29"/>
        <bgColor indexed="64"/>
      </patternFill>
    </fill>
    <fill>
      <patternFill patternType="solid">
        <fgColor theme="0"/>
        <bgColor indexed="64"/>
      </patternFill>
    </fill>
    <fill>
      <patternFill patternType="solid">
        <fgColor theme="3" tint="0.39997558519241921"/>
        <bgColor indexed="64"/>
      </patternFill>
    </fill>
    <fill>
      <patternFill patternType="solid">
        <fgColor rgb="FFFF00FF"/>
        <bgColor indexed="64"/>
      </patternFill>
    </fill>
    <fill>
      <patternFill patternType="solid">
        <fgColor theme="0" tint="-0.249977111117893"/>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xf numFmtId="9" fontId="37" fillId="0" borderId="0" applyFont="0" applyFill="0" applyBorder="0" applyAlignment="0" applyProtection="0"/>
    <xf numFmtId="0" fontId="1" fillId="0" borderId="0"/>
  </cellStyleXfs>
  <cellXfs count="863">
    <xf numFmtId="0" fontId="0" fillId="0" borderId="0" xfId="0"/>
    <xf numFmtId="0" fontId="4" fillId="0" borderId="0" xfId="3" applyFont="1" applyFill="1" applyBorder="1" applyAlignment="1">
      <alignment wrapText="1"/>
    </xf>
    <xf numFmtId="0" fontId="5" fillId="0" borderId="0" xfId="3" applyFill="1" applyBorder="1"/>
    <xf numFmtId="0" fontId="12" fillId="0" borderId="0" xfId="0" applyFont="1" applyAlignment="1"/>
    <xf numFmtId="0" fontId="12" fillId="0" borderId="0" xfId="0" applyFont="1" applyAlignment="1">
      <alignment vertical="center"/>
    </xf>
    <xf numFmtId="0" fontId="14" fillId="0" borderId="0" xfId="0" applyFont="1" applyAlignment="1"/>
    <xf numFmtId="0" fontId="8" fillId="0" borderId="3"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xf>
    <xf numFmtId="0" fontId="22" fillId="0" borderId="0" xfId="0" applyFont="1" applyAlignment="1"/>
    <xf numFmtId="0" fontId="14" fillId="0" borderId="0" xfId="0" applyFont="1" applyAlignment="1" applyProtection="1"/>
    <xf numFmtId="0" fontId="12" fillId="0" borderId="0" xfId="0" applyFont="1" applyAlignment="1" applyProtection="1">
      <alignment vertical="center"/>
    </xf>
    <xf numFmtId="0" fontId="10" fillId="0" borderId="0" xfId="0" applyFont="1" applyAlignment="1" applyProtection="1">
      <alignment vertical="center"/>
    </xf>
    <xf numFmtId="0" fontId="8" fillId="0" borderId="0" xfId="0" applyFont="1" applyAlignment="1" applyProtection="1"/>
    <xf numFmtId="0" fontId="22" fillId="0" borderId="2" xfId="0" applyFont="1" applyBorder="1" applyAlignment="1" applyProtection="1">
      <alignment horizontal="center" vertical="center"/>
    </xf>
    <xf numFmtId="0" fontId="22" fillId="0" borderId="6" xfId="0" applyFont="1" applyBorder="1" applyAlignment="1" applyProtection="1">
      <alignment horizontal="center" vertical="center" wrapText="1"/>
    </xf>
    <xf numFmtId="0" fontId="22" fillId="0" borderId="0" xfId="0" applyFont="1" applyAlignment="1" applyProtection="1">
      <alignment vertical="center"/>
    </xf>
    <xf numFmtId="0" fontId="8" fillId="0" borderId="7" xfId="0" applyFont="1" applyFill="1" applyBorder="1" applyAlignment="1" applyProtection="1">
      <alignment horizontal="center"/>
    </xf>
    <xf numFmtId="0" fontId="8" fillId="0" borderId="8" xfId="0" applyFont="1" applyFill="1" applyBorder="1" applyAlignment="1" applyProtection="1">
      <alignment horizontal="center"/>
    </xf>
    <xf numFmtId="0" fontId="22" fillId="0" borderId="2" xfId="0" applyFont="1" applyBorder="1" applyAlignment="1" applyProtection="1">
      <alignment horizontal="center" vertical="center" wrapText="1"/>
    </xf>
    <xf numFmtId="0" fontId="8" fillId="0" borderId="2" xfId="0" applyFont="1" applyBorder="1" applyAlignment="1" applyProtection="1">
      <alignment horizontal="left"/>
    </xf>
    <xf numFmtId="0" fontId="8" fillId="0" borderId="7" xfId="0" applyFont="1" applyBorder="1" applyAlignment="1" applyProtection="1">
      <alignment horizontal="left"/>
    </xf>
    <xf numFmtId="0" fontId="8" fillId="0" borderId="5" xfId="0" applyFont="1" applyBorder="1" applyAlignment="1" applyProtection="1">
      <alignment horizontal="left"/>
    </xf>
    <xf numFmtId="0" fontId="22" fillId="0" borderId="9" xfId="0" applyFont="1" applyBorder="1" applyAlignment="1" applyProtection="1">
      <alignment horizontal="center" vertical="center" wrapText="1"/>
    </xf>
    <xf numFmtId="0" fontId="12" fillId="0" borderId="0" xfId="0" applyFont="1" applyAlignment="1" applyProtection="1"/>
    <xf numFmtId="0" fontId="13" fillId="0" borderId="0" xfId="0" applyFont="1" applyAlignment="1" applyProtection="1">
      <alignment horizontal="center"/>
    </xf>
    <xf numFmtId="0" fontId="22" fillId="0" borderId="0" xfId="0" applyFont="1" applyAlignment="1" applyProtection="1"/>
    <xf numFmtId="0" fontId="8" fillId="0" borderId="10" xfId="0" applyFont="1" applyBorder="1" applyAlignment="1" applyProtection="1">
      <alignment horizontal="left"/>
    </xf>
    <xf numFmtId="0" fontId="16" fillId="0" borderId="3" xfId="0" applyFont="1" applyBorder="1" applyAlignment="1">
      <alignment horizontal="center" vertical="center"/>
    </xf>
    <xf numFmtId="49" fontId="19" fillId="2" borderId="2" xfId="0" applyNumberFormat="1" applyFont="1" applyFill="1" applyBorder="1" applyAlignment="1" applyProtection="1">
      <alignment horizontal="center" vertical="center"/>
      <protection locked="0"/>
    </xf>
    <xf numFmtId="0" fontId="16" fillId="0" borderId="2" xfId="0" applyFont="1" applyBorder="1" applyAlignment="1">
      <alignment horizontal="center" vertical="center" wrapText="1"/>
    </xf>
    <xf numFmtId="0" fontId="14" fillId="0" borderId="3" xfId="0" applyFont="1" applyBorder="1" applyAlignment="1">
      <alignment horizontal="center" vertical="center"/>
    </xf>
    <xf numFmtId="4" fontId="19" fillId="2" borderId="2" xfId="1" applyNumberFormat="1" applyFont="1" applyFill="1" applyBorder="1" applyAlignment="1" applyProtection="1">
      <alignment horizontal="right" vertical="center" indent="1"/>
      <protection locked="0"/>
    </xf>
    <xf numFmtId="4" fontId="19" fillId="2" borderId="6" xfId="1" applyNumberFormat="1" applyFont="1" applyFill="1" applyBorder="1" applyAlignment="1" applyProtection="1">
      <alignment horizontal="right" vertical="center" indent="1"/>
      <protection locked="0"/>
    </xf>
    <xf numFmtId="0" fontId="26" fillId="0" borderId="0" xfId="0" applyFont="1" applyAlignment="1" applyProtection="1"/>
    <xf numFmtId="0" fontId="22" fillId="0" borderId="11" xfId="0" applyFont="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3" xfId="0" applyFont="1" applyBorder="1" applyAlignment="1" applyProtection="1">
      <alignment horizontal="center" vertical="center"/>
    </xf>
    <xf numFmtId="0" fontId="14" fillId="0" borderId="3" xfId="0" applyFont="1" applyBorder="1" applyAlignment="1" applyProtection="1">
      <alignment horizontal="center" vertical="center"/>
    </xf>
    <xf numFmtId="4" fontId="19" fillId="0" borderId="2" xfId="1" applyNumberFormat="1" applyFont="1" applyFill="1" applyBorder="1" applyAlignment="1" applyProtection="1">
      <alignment horizontal="right" vertical="center" indent="1"/>
    </xf>
    <xf numFmtId="0" fontId="22" fillId="0" borderId="15" xfId="0" applyFont="1" applyBorder="1" applyAlignment="1" applyProtection="1">
      <alignment horizontal="left" vertical="center" wrapText="1"/>
    </xf>
    <xf numFmtId="0" fontId="10" fillId="0" borderId="0" xfId="0" applyFont="1" applyAlignment="1" applyProtection="1"/>
    <xf numFmtId="0" fontId="14" fillId="0" borderId="19" xfId="0" applyFont="1" applyBorder="1" applyAlignment="1" applyProtection="1">
      <alignment horizontal="center" vertical="center"/>
    </xf>
    <xf numFmtId="0" fontId="22" fillId="0" borderId="2" xfId="0" applyFont="1" applyFill="1" applyBorder="1" applyAlignment="1">
      <alignment horizontal="center" vertical="center" wrapText="1"/>
    </xf>
    <xf numFmtId="4" fontId="19" fillId="2" borderId="2" xfId="0" applyNumberFormat="1" applyFont="1" applyFill="1" applyBorder="1" applyAlignment="1" applyProtection="1">
      <alignment horizontal="right" vertical="center" indent="1"/>
      <protection locked="0"/>
    </xf>
    <xf numFmtId="0" fontId="22" fillId="0" borderId="0" xfId="0" applyFont="1" applyAlignment="1">
      <alignment horizontal="center" vertical="center"/>
    </xf>
    <xf numFmtId="0" fontId="22" fillId="0" borderId="6" xfId="0" applyFont="1" applyBorder="1" applyAlignment="1" applyProtection="1">
      <alignment horizontal="center" vertical="center"/>
    </xf>
    <xf numFmtId="0" fontId="16" fillId="0" borderId="15" xfId="0" applyFont="1" applyBorder="1" applyAlignment="1" applyProtection="1">
      <alignment horizontal="left" vertical="center" wrapText="1"/>
    </xf>
    <xf numFmtId="0" fontId="16" fillId="0" borderId="3" xfId="0" applyFont="1" applyBorder="1" applyAlignment="1" applyProtection="1">
      <alignment horizontal="center" vertical="center"/>
    </xf>
    <xf numFmtId="0" fontId="22" fillId="0" borderId="2" xfId="0" applyFont="1" applyBorder="1" applyAlignment="1" applyProtection="1">
      <alignment vertical="center" wrapText="1"/>
    </xf>
    <xf numFmtId="0" fontId="14" fillId="0" borderId="4" xfId="0" applyFont="1" applyBorder="1" applyAlignment="1" applyProtection="1">
      <alignment horizontal="center" vertical="center"/>
    </xf>
    <xf numFmtId="0" fontId="22" fillId="0" borderId="5" xfId="0" applyFont="1" applyBorder="1" applyAlignment="1" applyProtection="1">
      <alignment vertical="center" wrapText="1"/>
    </xf>
    <xf numFmtId="0" fontId="12" fillId="0" borderId="0" xfId="0" applyFont="1" applyAlignment="1" applyProtection="1">
      <alignment wrapText="1"/>
    </xf>
    <xf numFmtId="4" fontId="19" fillId="2" borderId="6" xfId="0" applyNumberFormat="1" applyFont="1" applyFill="1" applyBorder="1" applyAlignment="1" applyProtection="1">
      <alignment horizontal="right" vertical="center" indent="1"/>
      <protection locked="0"/>
    </xf>
    <xf numFmtId="0" fontId="12" fillId="0" borderId="0" xfId="0" applyFont="1" applyProtection="1"/>
    <xf numFmtId="0" fontId="12" fillId="0" borderId="3" xfId="0" applyFont="1" applyBorder="1" applyAlignment="1" applyProtection="1">
      <alignment horizontal="center" vertical="center"/>
    </xf>
    <xf numFmtId="4" fontId="19" fillId="0" borderId="6" xfId="0" applyNumberFormat="1" applyFont="1" applyBorder="1" applyAlignment="1" applyProtection="1">
      <alignment horizontal="right" vertical="center" wrapText="1" indent="1"/>
    </xf>
    <xf numFmtId="4" fontId="19" fillId="2" borderId="6" xfId="0" applyNumberFormat="1" applyFont="1" applyFill="1" applyBorder="1" applyAlignment="1" applyProtection="1">
      <alignment horizontal="right" vertical="center" wrapText="1" indent="1"/>
      <protection locked="0"/>
    </xf>
    <xf numFmtId="4" fontId="19" fillId="0" borderId="12" xfId="0" applyNumberFormat="1" applyFont="1" applyBorder="1" applyAlignment="1" applyProtection="1">
      <alignment horizontal="right" vertical="center" wrapText="1" indent="1"/>
    </xf>
    <xf numFmtId="0" fontId="14" fillId="0" borderId="0" xfId="0" applyFont="1" applyAlignment="1" applyProtection="1">
      <alignment horizontal="right"/>
    </xf>
    <xf numFmtId="4" fontId="11" fillId="0" borderId="0" xfId="0" applyNumberFormat="1" applyFont="1" applyAlignment="1" applyProtection="1">
      <alignment horizontal="right" vertical="center" indent="1"/>
    </xf>
    <xf numFmtId="0" fontId="12" fillId="0" borderId="0" xfId="0" applyFont="1" applyFill="1" applyBorder="1" applyAlignment="1" applyProtection="1">
      <alignment vertical="center"/>
    </xf>
    <xf numFmtId="0" fontId="12" fillId="0" borderId="0" xfId="0" applyFont="1" applyBorder="1" applyAlignment="1" applyProtection="1"/>
    <xf numFmtId="0" fontId="12" fillId="0" borderId="0" xfId="0" applyFont="1" applyBorder="1" applyAlignment="1" applyProtection="1">
      <alignment vertical="center"/>
    </xf>
    <xf numFmtId="0" fontId="22" fillId="0" borderId="0" xfId="0" applyFont="1" applyBorder="1" applyAlignment="1" applyProtection="1"/>
    <xf numFmtId="0" fontId="22" fillId="0" borderId="0" xfId="0" applyFont="1" applyBorder="1" applyAlignment="1" applyProtection="1">
      <alignment horizontal="center" vertical="center"/>
    </xf>
    <xf numFmtId="0" fontId="19" fillId="0" borderId="3" xfId="0" applyFont="1" applyBorder="1" applyAlignment="1" applyProtection="1">
      <alignment horizontal="center" vertical="center"/>
    </xf>
    <xf numFmtId="0" fontId="12" fillId="0" borderId="0" xfId="0" applyFont="1" applyBorder="1" applyAlignment="1" applyProtection="1">
      <alignment horizontal="center" vertical="center"/>
    </xf>
    <xf numFmtId="0" fontId="19" fillId="0" borderId="19" xfId="0" applyFont="1" applyBorder="1" applyAlignment="1" applyProtection="1">
      <alignment horizontal="center" vertical="center"/>
    </xf>
    <xf numFmtId="0" fontId="26" fillId="0" borderId="0" xfId="0" applyFont="1" applyBorder="1" applyAlignment="1" applyProtection="1">
      <alignment vertical="center"/>
    </xf>
    <xf numFmtId="0" fontId="8" fillId="0" borderId="0" xfId="0" applyFont="1" applyBorder="1" applyAlignment="1" applyProtection="1">
      <alignment horizontal="center"/>
    </xf>
    <xf numFmtId="0" fontId="8" fillId="0" borderId="0" xfId="0" applyFont="1" applyBorder="1" applyAlignment="1" applyProtection="1"/>
    <xf numFmtId="0" fontId="12" fillId="0" borderId="0" xfId="0" applyFont="1" applyBorder="1" applyAlignment="1" applyProtection="1">
      <alignment horizontal="center"/>
    </xf>
    <xf numFmtId="4" fontId="19" fillId="2" borderId="14" xfId="0" applyNumberFormat="1" applyFont="1" applyFill="1" applyBorder="1" applyAlignment="1" applyProtection="1">
      <alignment horizontal="right" vertical="center" indent="1"/>
      <protection locked="0"/>
    </xf>
    <xf numFmtId="49" fontId="11" fillId="2" borderId="8" xfId="0" applyNumberFormat="1" applyFont="1" applyFill="1" applyBorder="1" applyAlignment="1" applyProtection="1">
      <alignment horizontal="center"/>
    </xf>
    <xf numFmtId="49" fontId="11" fillId="2" borderId="8" xfId="0" applyNumberFormat="1" applyFont="1" applyFill="1" applyBorder="1" applyAlignment="1" applyProtection="1"/>
    <xf numFmtId="49" fontId="11" fillId="2" borderId="7" xfId="0" applyNumberFormat="1" applyFont="1" applyFill="1" applyBorder="1" applyAlignment="1" applyProtection="1"/>
    <xf numFmtId="49" fontId="11" fillId="2" borderId="22" xfId="0" applyNumberFormat="1" applyFont="1" applyFill="1" applyBorder="1" applyAlignment="1" applyProtection="1"/>
    <xf numFmtId="49" fontId="11" fillId="2" borderId="23" xfId="0" applyNumberFormat="1" applyFont="1" applyFill="1" applyBorder="1" applyAlignment="1" applyProtection="1"/>
    <xf numFmtId="49" fontId="11" fillId="2" borderId="0" xfId="0" applyNumberFormat="1" applyFont="1" applyFill="1" applyBorder="1" applyAlignment="1" applyProtection="1">
      <alignment horizontal="center"/>
    </xf>
    <xf numFmtId="0" fontId="8" fillId="0" borderId="10" xfId="0" applyFont="1" applyFill="1" applyBorder="1" applyAlignment="1" applyProtection="1">
      <alignment horizontal="center"/>
    </xf>
    <xf numFmtId="0" fontId="8" fillId="0" borderId="24" xfId="0" applyFont="1" applyFill="1" applyBorder="1" applyAlignment="1" applyProtection="1">
      <alignment horizontal="center"/>
    </xf>
    <xf numFmtId="49" fontId="11" fillId="2" borderId="10" xfId="0" applyNumberFormat="1" applyFont="1" applyFill="1" applyBorder="1" applyAlignment="1" applyProtection="1"/>
    <xf numFmtId="49" fontId="11" fillId="2" borderId="24" xfId="0" applyNumberFormat="1" applyFont="1" applyFill="1" applyBorder="1" applyAlignment="1" applyProtection="1"/>
    <xf numFmtId="49" fontId="11" fillId="2" borderId="25" xfId="0" applyNumberFormat="1" applyFont="1" applyFill="1" applyBorder="1" applyAlignment="1" applyProtection="1"/>
    <xf numFmtId="0" fontId="8" fillId="0" borderId="11" xfId="0" applyNumberFormat="1" applyFont="1" applyFill="1" applyBorder="1" applyAlignment="1" applyProtection="1">
      <alignment horizontal="center"/>
    </xf>
    <xf numFmtId="0" fontId="8" fillId="0" borderId="26" xfId="0" applyFont="1" applyFill="1" applyBorder="1" applyAlignment="1" applyProtection="1">
      <alignment horizontal="center"/>
    </xf>
    <xf numFmtId="0" fontId="8" fillId="0" borderId="23" xfId="0" applyFont="1" applyFill="1" applyBorder="1" applyAlignment="1" applyProtection="1">
      <alignment horizontal="center"/>
    </xf>
    <xf numFmtId="49" fontId="11" fillId="2" borderId="26" xfId="0" applyNumberFormat="1" applyFont="1" applyFill="1" applyBorder="1" applyAlignment="1" applyProtection="1"/>
    <xf numFmtId="49" fontId="11" fillId="2" borderId="27" xfId="0" applyNumberFormat="1" applyFont="1" applyFill="1" applyBorder="1" applyAlignment="1" applyProtection="1"/>
    <xf numFmtId="164" fontId="11" fillId="2" borderId="22" xfId="0" applyNumberFormat="1" applyFont="1" applyFill="1" applyBorder="1" applyAlignment="1" applyProtection="1">
      <alignment horizontal="center"/>
      <protection locked="0"/>
    </xf>
    <xf numFmtId="0" fontId="11" fillId="2" borderId="6" xfId="0" applyFont="1" applyFill="1" applyBorder="1" applyAlignment="1" applyProtection="1">
      <alignment horizontal="center"/>
      <protection locked="0"/>
    </xf>
    <xf numFmtId="0" fontId="11" fillId="2" borderId="18" xfId="0" applyFont="1" applyFill="1" applyBorder="1" applyAlignment="1" applyProtection="1">
      <alignment horizontal="center"/>
      <protection locked="0"/>
    </xf>
    <xf numFmtId="164" fontId="11" fillId="2" borderId="25" xfId="0" applyNumberFormat="1" applyFont="1" applyFill="1" applyBorder="1" applyAlignment="1" applyProtection="1">
      <alignment horizontal="center"/>
      <protection locked="0"/>
    </xf>
    <xf numFmtId="164" fontId="11" fillId="2" borderId="24" xfId="0" applyNumberFormat="1" applyFont="1" applyFill="1" applyBorder="1" applyAlignment="1" applyProtection="1">
      <alignment horizontal="center"/>
      <protection locked="0"/>
    </xf>
    <xf numFmtId="164" fontId="11" fillId="2" borderId="8" xfId="0" applyNumberFormat="1" applyFont="1" applyFill="1" applyBorder="1" applyAlignment="1" applyProtection="1">
      <alignment horizontal="center"/>
      <protection locked="0"/>
    </xf>
    <xf numFmtId="10" fontId="11" fillId="2" borderId="6" xfId="0" applyNumberFormat="1" applyFont="1" applyFill="1" applyBorder="1" applyAlignment="1" applyProtection="1">
      <alignment horizontal="center"/>
      <protection locked="0"/>
    </xf>
    <xf numFmtId="164" fontId="11" fillId="2" borderId="23" xfId="0" applyNumberFormat="1" applyFont="1" applyFill="1" applyBorder="1" applyAlignment="1" applyProtection="1">
      <alignment horizontal="center"/>
    </xf>
    <xf numFmtId="164" fontId="11" fillId="2" borderId="27" xfId="0" applyNumberFormat="1" applyFont="1" applyFill="1" applyBorder="1" applyAlignment="1" applyProtection="1">
      <alignment horizontal="center"/>
    </xf>
    <xf numFmtId="14" fontId="11" fillId="2" borderId="26" xfId="0" applyNumberFormat="1" applyFont="1" applyFill="1" applyBorder="1" applyAlignment="1" applyProtection="1">
      <alignment horizontal="center"/>
    </xf>
    <xf numFmtId="14" fontId="11" fillId="2" borderId="27" xfId="0" applyNumberFormat="1" applyFont="1" applyFill="1" applyBorder="1" applyAlignment="1" applyProtection="1">
      <alignment horizontal="center"/>
    </xf>
    <xf numFmtId="10" fontId="30" fillId="2" borderId="26" xfId="0" applyNumberFormat="1" applyFont="1" applyFill="1" applyBorder="1" applyAlignment="1" applyProtection="1">
      <alignment horizontal="center"/>
    </xf>
    <xf numFmtId="10" fontId="30" fillId="2" borderId="28" xfId="0" applyNumberFormat="1" applyFont="1" applyFill="1" applyBorder="1" applyAlignment="1" applyProtection="1">
      <alignment horizontal="center"/>
    </xf>
    <xf numFmtId="0" fontId="16" fillId="0" borderId="15" xfId="0" applyFont="1" applyFill="1" applyBorder="1" applyAlignment="1" applyProtection="1">
      <alignment horizontal="left" vertical="center" wrapText="1"/>
    </xf>
    <xf numFmtId="0" fontId="8" fillId="0" borderId="3" xfId="0" applyFont="1" applyBorder="1" applyAlignment="1" applyProtection="1">
      <alignment horizontal="center" vertical="center"/>
    </xf>
    <xf numFmtId="0" fontId="16" fillId="0" borderId="16"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9" xfId="0" applyFont="1" applyBorder="1" applyAlignment="1" applyProtection="1">
      <alignment horizontal="center" vertical="center"/>
    </xf>
    <xf numFmtId="0" fontId="22" fillId="0" borderId="15" xfId="0" applyFont="1" applyFill="1" applyBorder="1" applyAlignment="1" applyProtection="1">
      <alignment horizontal="left" vertical="center" wrapText="1"/>
    </xf>
    <xf numFmtId="4" fontId="19" fillId="2" borderId="13" xfId="0" applyNumberFormat="1" applyFont="1" applyFill="1" applyBorder="1" applyAlignment="1" applyProtection="1">
      <alignment horizontal="right" vertical="center" indent="1"/>
      <protection locked="0"/>
    </xf>
    <xf numFmtId="4" fontId="19" fillId="0" borderId="6" xfId="0" applyNumberFormat="1" applyFont="1" applyFill="1" applyBorder="1" applyAlignment="1" applyProtection="1">
      <alignment horizontal="right" vertical="center" wrapText="1" indent="1"/>
    </xf>
    <xf numFmtId="0" fontId="19" fillId="4" borderId="0" xfId="0" applyFont="1" applyFill="1" applyAlignment="1" applyProtection="1">
      <alignment horizontal="center"/>
    </xf>
    <xf numFmtId="0" fontId="14" fillId="4" borderId="0" xfId="0" applyFont="1" applyFill="1" applyAlignment="1" applyProtection="1"/>
    <xf numFmtId="0" fontId="20" fillId="4" borderId="0" xfId="0" applyFont="1" applyFill="1" applyAlignment="1" applyProtection="1">
      <alignment horizontal="center"/>
    </xf>
    <xf numFmtId="0" fontId="21" fillId="4" borderId="0" xfId="0" applyNumberFormat="1" applyFont="1" applyFill="1" applyBorder="1" applyAlignment="1" applyProtection="1"/>
    <xf numFmtId="0" fontId="14" fillId="4" borderId="0" xfId="0" applyFont="1" applyFill="1" applyBorder="1" applyAlignment="1" applyProtection="1"/>
    <xf numFmtId="0" fontId="12" fillId="4" borderId="0" xfId="0" applyFont="1" applyFill="1" applyAlignment="1" applyProtection="1"/>
    <xf numFmtId="0" fontId="13" fillId="4" borderId="0" xfId="0" applyFont="1" applyFill="1" applyAlignment="1" applyProtection="1">
      <alignment horizontal="center"/>
    </xf>
    <xf numFmtId="0" fontId="24" fillId="4" borderId="0" xfId="0" applyFont="1" applyFill="1" applyAlignment="1" applyProtection="1">
      <alignment horizontal="right" vertical="top"/>
    </xf>
    <xf numFmtId="0" fontId="22" fillId="4" borderId="0" xfId="0" applyFont="1" applyFill="1" applyAlignment="1" applyProtection="1">
      <alignment horizontal="left"/>
    </xf>
    <xf numFmtId="0" fontId="22" fillId="4" borderId="0" xfId="0" applyFont="1" applyFill="1" applyAlignment="1" applyProtection="1"/>
    <xf numFmtId="0" fontId="23" fillId="4" borderId="0" xfId="0" applyFont="1" applyFill="1" applyAlignment="1" applyProtection="1">
      <alignment horizontal="center"/>
    </xf>
    <xf numFmtId="0" fontId="8" fillId="4" borderId="0" xfId="0" applyFont="1" applyFill="1" applyBorder="1" applyAlignment="1" applyProtection="1">
      <alignment horizontal="center"/>
    </xf>
    <xf numFmtId="0" fontId="8" fillId="4" borderId="0" xfId="0" applyFont="1" applyFill="1" applyBorder="1" applyAlignment="1" applyProtection="1"/>
    <xf numFmtId="0" fontId="14" fillId="4" borderId="0" xfId="0" applyFont="1" applyFill="1" applyAlignment="1" applyProtection="1">
      <alignment horizontal="right"/>
    </xf>
    <xf numFmtId="0" fontId="12" fillId="4" borderId="0" xfId="0" applyFont="1" applyFill="1" applyProtection="1"/>
    <xf numFmtId="4" fontId="11" fillId="4" borderId="0" xfId="0" applyNumberFormat="1" applyFont="1" applyFill="1" applyAlignment="1" applyProtection="1">
      <alignment horizontal="right" vertical="center" indent="1"/>
    </xf>
    <xf numFmtId="0" fontId="19" fillId="4" borderId="33" xfId="0" applyFont="1" applyFill="1" applyBorder="1" applyAlignment="1" applyProtection="1">
      <alignment horizontal="right" vertical="center"/>
    </xf>
    <xf numFmtId="0" fontId="19" fillId="4" borderId="34" xfId="0" applyFont="1" applyFill="1" applyBorder="1" applyAlignment="1" applyProtection="1">
      <alignment horizontal="right" vertical="center"/>
    </xf>
    <xf numFmtId="0" fontId="0" fillId="4" borderId="0" xfId="0" applyFill="1"/>
    <xf numFmtId="0" fontId="32" fillId="4" borderId="0" xfId="0" applyFont="1" applyFill="1"/>
    <xf numFmtId="0" fontId="0" fillId="0" borderId="0" xfId="0" applyFill="1"/>
    <xf numFmtId="49" fontId="11" fillId="2" borderId="24" xfId="0" applyNumberFormat="1" applyFont="1" applyFill="1" applyBorder="1" applyAlignment="1" applyProtection="1">
      <alignment horizontal="center"/>
    </xf>
    <xf numFmtId="0" fontId="12" fillId="0" borderId="0" xfId="0" applyFont="1" applyFill="1" applyBorder="1" applyAlignment="1">
      <alignment vertical="top" wrapText="1"/>
    </xf>
    <xf numFmtId="0" fontId="15" fillId="0" borderId="0" xfId="0" applyFont="1" applyFill="1" applyBorder="1" applyAlignment="1">
      <alignment vertical="top" wrapText="1"/>
    </xf>
    <xf numFmtId="49" fontId="19" fillId="2" borderId="13" xfId="0" applyNumberFormat="1" applyFont="1" applyFill="1" applyBorder="1" applyAlignment="1" applyProtection="1">
      <alignment horizontal="center" vertical="center"/>
      <protection locked="0"/>
    </xf>
    <xf numFmtId="0" fontId="0" fillId="4" borderId="0" xfId="0" applyFill="1" applyAlignment="1">
      <alignment horizontal="left" wrapText="1"/>
    </xf>
    <xf numFmtId="0" fontId="15" fillId="8" borderId="35" xfId="0" applyFont="1" applyFill="1" applyBorder="1" applyAlignment="1" applyProtection="1">
      <alignment vertical="center"/>
    </xf>
    <xf numFmtId="0" fontId="9" fillId="8" borderId="36" xfId="0" applyFont="1" applyFill="1" applyBorder="1" applyAlignment="1" applyProtection="1">
      <alignment horizontal="center" vertical="center"/>
    </xf>
    <xf numFmtId="0" fontId="9" fillId="8" borderId="37" xfId="0" applyFont="1" applyFill="1" applyBorder="1" applyAlignment="1" applyProtection="1">
      <alignment horizontal="center" vertical="center"/>
    </xf>
    <xf numFmtId="14" fontId="19" fillId="4" borderId="34" xfId="0" applyNumberFormat="1" applyFont="1" applyFill="1" applyBorder="1" applyAlignment="1" applyProtection="1">
      <alignment horizontal="right" vertical="center"/>
    </xf>
    <xf numFmtId="0" fontId="19" fillId="4" borderId="34" xfId="0" applyFont="1" applyFill="1" applyBorder="1" applyAlignment="1" applyProtection="1">
      <alignment horizontal="right" vertical="center" wrapText="1"/>
    </xf>
    <xf numFmtId="0" fontId="2" fillId="4" borderId="0" xfId="0" applyFont="1" applyFill="1" applyBorder="1" applyAlignment="1" applyProtection="1">
      <protection locked="0"/>
    </xf>
    <xf numFmtId="10" fontId="4" fillId="9" borderId="0" xfId="3" applyNumberFormat="1" applyFont="1" applyFill="1" applyBorder="1" applyAlignment="1">
      <alignment horizontal="center" wrapText="1"/>
    </xf>
    <xf numFmtId="0" fontId="1" fillId="0" borderId="0" xfId="0" applyFont="1" applyFill="1" applyBorder="1" applyAlignment="1">
      <alignment vertical="top" wrapText="1"/>
    </xf>
    <xf numFmtId="0" fontId="22" fillId="4" borderId="0" xfId="0" applyFont="1" applyFill="1" applyBorder="1" applyAlignment="1" applyProtection="1"/>
    <xf numFmtId="0" fontId="19" fillId="4" borderId="33" xfId="0" applyFont="1" applyFill="1" applyBorder="1" applyAlignment="1" applyProtection="1">
      <alignment horizontal="right" wrapText="1"/>
    </xf>
    <xf numFmtId="4" fontId="19" fillId="0" borderId="14" xfId="0" applyNumberFormat="1" applyFont="1" applyFill="1" applyBorder="1" applyAlignment="1" applyProtection="1">
      <alignment horizontal="right" vertical="center" wrapText="1" indent="1"/>
    </xf>
    <xf numFmtId="0" fontId="16" fillId="0" borderId="2"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 fillId="0" borderId="0" xfId="5" applyFont="1" applyAlignment="1"/>
    <xf numFmtId="0" fontId="1" fillId="0" borderId="0" xfId="5" applyFill="1"/>
    <xf numFmtId="0" fontId="1" fillId="4" borderId="0" xfId="5" applyFill="1"/>
    <xf numFmtId="0" fontId="1" fillId="0" borderId="3" xfId="5" applyFont="1" applyBorder="1" applyAlignment="1">
      <alignment horizontal="center" vertical="center"/>
    </xf>
    <xf numFmtId="0" fontId="14" fillId="0" borderId="0" xfId="5" applyFont="1" applyAlignment="1"/>
    <xf numFmtId="0" fontId="22" fillId="0" borderId="0" xfId="5" applyFont="1" applyAlignment="1"/>
    <xf numFmtId="0" fontId="2" fillId="0" borderId="9" xfId="5" applyFont="1" applyBorder="1" applyAlignment="1">
      <alignment horizontal="center" vertical="center"/>
    </xf>
    <xf numFmtId="0" fontId="2" fillId="0" borderId="27" xfId="5" applyFont="1" applyBorder="1" applyAlignment="1">
      <alignment horizontal="center" vertical="center"/>
    </xf>
    <xf numFmtId="0" fontId="2" fillId="0" borderId="59" xfId="5" applyFont="1" applyBorder="1" applyAlignment="1">
      <alignment horizontal="center" vertical="center"/>
    </xf>
    <xf numFmtId="0" fontId="2" fillId="0" borderId="63" xfId="5" applyFont="1" applyBorder="1" applyAlignment="1">
      <alignment horizontal="center" vertical="center"/>
    </xf>
    <xf numFmtId="0" fontId="2" fillId="0" borderId="2" xfId="5" applyFont="1" applyBorder="1" applyAlignment="1">
      <alignment horizontal="center" vertical="center"/>
    </xf>
    <xf numFmtId="0" fontId="2" fillId="0" borderId="22" xfId="5" applyFont="1" applyBorder="1" applyAlignment="1">
      <alignment horizontal="center" vertical="center"/>
    </xf>
    <xf numFmtId="0" fontId="2" fillId="0" borderId="3" xfId="5" applyFont="1" applyBorder="1" applyAlignment="1">
      <alignment horizontal="center" vertical="center"/>
    </xf>
    <xf numFmtId="0" fontId="2" fillId="0" borderId="4" xfId="5" applyFont="1" applyBorder="1" applyAlignment="1">
      <alignment horizontal="center" vertical="center"/>
    </xf>
    <xf numFmtId="0" fontId="2" fillId="0" borderId="16" xfId="5" applyFont="1" applyBorder="1" applyAlignment="1">
      <alignment horizontal="center" vertical="center"/>
    </xf>
    <xf numFmtId="0" fontId="2" fillId="0" borderId="55" xfId="5" applyFont="1" applyBorder="1" applyAlignment="1">
      <alignment horizontal="center" vertical="center"/>
    </xf>
    <xf numFmtId="0" fontId="2" fillId="0" borderId="58" xfId="5" applyFont="1" applyBorder="1" applyAlignment="1">
      <alignment horizontal="center" vertical="center"/>
    </xf>
    <xf numFmtId="0" fontId="1" fillId="0" borderId="0" xfId="5" applyFont="1" applyAlignment="1">
      <alignment vertical="center"/>
    </xf>
    <xf numFmtId="0" fontId="25" fillId="4" borderId="0" xfId="5" applyFont="1" applyFill="1" applyAlignment="1">
      <alignment horizontal="right" vertical="center"/>
    </xf>
    <xf numFmtId="0" fontId="1" fillId="4" borderId="0" xfId="5" applyFont="1" applyFill="1" applyAlignment="1"/>
    <xf numFmtId="0" fontId="1" fillId="0" borderId="0" xfId="5"/>
    <xf numFmtId="0" fontId="1" fillId="0" borderId="1" xfId="5" applyBorder="1"/>
    <xf numFmtId="0" fontId="1" fillId="0" borderId="0" xfId="5" applyBorder="1"/>
    <xf numFmtId="0" fontId="1" fillId="0" borderId="0" xfId="5" applyFont="1"/>
    <xf numFmtId="0" fontId="1" fillId="0" borderId="0" xfId="0" applyFont="1"/>
    <xf numFmtId="10" fontId="19" fillId="8" borderId="12" xfId="4" applyNumberFormat="1" applyFont="1" applyFill="1" applyBorder="1" applyAlignment="1" applyProtection="1">
      <alignment horizontal="right" vertical="center" wrapText="1" indent="1"/>
    </xf>
    <xf numFmtId="0" fontId="1" fillId="0" borderId="19" xfId="5" applyFont="1" applyBorder="1" applyAlignment="1">
      <alignment horizontal="center" vertical="center"/>
    </xf>
    <xf numFmtId="4" fontId="19" fillId="8" borderId="60" xfId="0" applyNumberFormat="1" applyFont="1" applyFill="1" applyBorder="1" applyAlignment="1" applyProtection="1">
      <alignment horizontal="right" vertical="center" wrapText="1" indent="1"/>
    </xf>
    <xf numFmtId="4" fontId="11" fillId="4" borderId="45" xfId="0" applyNumberFormat="1" applyFont="1" applyFill="1" applyBorder="1" applyAlignment="1" applyProtection="1">
      <alignment horizontal="right" vertical="center" indent="1"/>
    </xf>
    <xf numFmtId="0" fontId="19" fillId="4" borderId="31" xfId="0" applyFont="1" applyFill="1" applyBorder="1" applyAlignment="1" applyProtection="1">
      <alignment horizontal="right" vertical="center"/>
    </xf>
    <xf numFmtId="0" fontId="19" fillId="4" borderId="61" xfId="0" applyFont="1" applyFill="1" applyBorder="1" applyAlignment="1" applyProtection="1">
      <alignment horizontal="right" vertical="center"/>
    </xf>
    <xf numFmtId="0" fontId="14" fillId="4" borderId="30" xfId="0" applyFont="1" applyFill="1" applyBorder="1" applyAlignment="1" applyProtection="1">
      <alignment horizontal="right"/>
    </xf>
    <xf numFmtId="164" fontId="19" fillId="2" borderId="2" xfId="5" applyNumberFormat="1" applyFont="1" applyFill="1" applyBorder="1" applyAlignment="1" applyProtection="1">
      <alignment horizontal="right" vertical="center" indent="1"/>
      <protection locked="0"/>
    </xf>
    <xf numFmtId="164" fontId="19" fillId="2" borderId="16" xfId="5" applyNumberFormat="1" applyFont="1" applyFill="1" applyBorder="1" applyAlignment="1" applyProtection="1">
      <alignment horizontal="right" vertical="center" indent="1"/>
      <protection locked="0"/>
    </xf>
    <xf numFmtId="0" fontId="22" fillId="0" borderId="11" xfId="0" applyFont="1" applyBorder="1" applyAlignment="1" applyProtection="1">
      <alignment horizontal="center" vertical="center" wrapText="1"/>
    </xf>
    <xf numFmtId="0" fontId="22" fillId="0" borderId="12" xfId="0" applyFont="1" applyBorder="1" applyAlignment="1" applyProtection="1">
      <alignment horizontal="center" vertical="center" wrapText="1"/>
    </xf>
    <xf numFmtId="0" fontId="11" fillId="0" borderId="61" xfId="0" applyFont="1" applyBorder="1" applyAlignment="1" applyProtection="1"/>
    <xf numFmtId="0" fontId="11" fillId="0" borderId="24" xfId="0" applyFont="1" applyBorder="1" applyAlignment="1" applyProtection="1"/>
    <xf numFmtId="0" fontId="8" fillId="0" borderId="61" xfId="0" applyFont="1" applyBorder="1" applyAlignment="1" applyProtection="1"/>
    <xf numFmtId="0" fontId="8" fillId="0" borderId="24" xfId="0" applyFont="1" applyBorder="1" applyAlignment="1" applyProtection="1"/>
    <xf numFmtId="0" fontId="8" fillId="0" borderId="25" xfId="0" applyFont="1" applyBorder="1" applyAlignment="1" applyProtection="1"/>
    <xf numFmtId="0" fontId="8" fillId="0" borderId="9" xfId="0" applyFont="1" applyBorder="1" applyAlignment="1" applyProtection="1">
      <alignment horizontal="left"/>
    </xf>
    <xf numFmtId="0" fontId="8" fillId="0" borderId="26" xfId="0" applyFont="1" applyBorder="1" applyAlignment="1" applyProtection="1">
      <alignment horizontal="left"/>
    </xf>
    <xf numFmtId="0" fontId="8" fillId="0" borderId="19" xfId="0" applyFont="1" applyBorder="1" applyAlignment="1" applyProtection="1">
      <alignment horizontal="left"/>
    </xf>
    <xf numFmtId="0" fontId="2" fillId="0" borderId="3" xfId="0" applyNumberFormat="1" applyFont="1" applyFill="1" applyBorder="1" applyAlignment="1" applyProtection="1">
      <alignment horizontal="center"/>
    </xf>
    <xf numFmtId="49" fontId="19" fillId="2" borderId="5" xfId="0" applyNumberFormat="1" applyFont="1" applyFill="1" applyBorder="1" applyAlignment="1" applyProtection="1">
      <alignment horizontal="center" vertical="center"/>
      <protection locked="0"/>
    </xf>
    <xf numFmtId="4" fontId="19" fillId="2" borderId="18" xfId="1" applyNumberFormat="1" applyFont="1" applyFill="1" applyBorder="1" applyAlignment="1" applyProtection="1">
      <alignment horizontal="right" vertical="center" indent="1"/>
      <protection locked="0"/>
    </xf>
    <xf numFmtId="4" fontId="15" fillId="0" borderId="1" xfId="0" applyNumberFormat="1" applyFont="1" applyFill="1" applyBorder="1" applyAlignment="1" applyProtection="1">
      <alignment horizontal="right" vertical="center" indent="1"/>
    </xf>
    <xf numFmtId="0" fontId="14" fillId="0" borderId="4" xfId="0" applyFont="1" applyBorder="1" applyAlignment="1">
      <alignment horizontal="center" vertical="center"/>
    </xf>
    <xf numFmtId="4" fontId="19" fillId="2" borderId="5" xfId="0" applyNumberFormat="1" applyFont="1" applyFill="1" applyBorder="1" applyAlignment="1" applyProtection="1">
      <alignment horizontal="right" vertical="center" indent="1"/>
      <protection locked="0"/>
    </xf>
    <xf numFmtId="4" fontId="15" fillId="3" borderId="1" xfId="0" applyNumberFormat="1" applyFont="1" applyFill="1" applyBorder="1" applyAlignment="1" applyProtection="1">
      <alignment horizontal="right" vertical="center" indent="1"/>
    </xf>
    <xf numFmtId="0" fontId="8" fillId="0" borderId="4" xfId="0" applyFont="1" applyBorder="1" applyAlignment="1" applyProtection="1">
      <alignment horizontal="center" vertical="center"/>
    </xf>
    <xf numFmtId="164" fontId="19" fillId="2" borderId="5" xfId="5" applyNumberFormat="1" applyFont="1" applyFill="1" applyBorder="1" applyAlignment="1" applyProtection="1">
      <alignment horizontal="right" vertical="center" indent="1"/>
      <protection locked="0"/>
    </xf>
    <xf numFmtId="0" fontId="2" fillId="0" borderId="39" xfId="5" applyFont="1" applyBorder="1" applyAlignment="1">
      <alignment horizontal="center" vertical="center"/>
    </xf>
    <xf numFmtId="0" fontId="1" fillId="0" borderId="15" xfId="5" applyFont="1" applyBorder="1" applyAlignment="1">
      <alignment horizontal="center" vertical="center"/>
    </xf>
    <xf numFmtId="4" fontId="15" fillId="0" borderId="1" xfId="1" applyNumberFormat="1" applyFont="1" applyFill="1" applyBorder="1" applyAlignment="1" applyProtection="1">
      <alignment horizontal="right" vertical="center" indent="1"/>
    </xf>
    <xf numFmtId="4" fontId="15" fillId="0" borderId="1" xfId="1" applyNumberFormat="1" applyFont="1" applyBorder="1" applyAlignment="1" applyProtection="1">
      <alignment horizontal="right" vertical="center" indent="1"/>
    </xf>
    <xf numFmtId="9" fontId="0" fillId="0" borderId="0" xfId="4" applyFont="1"/>
    <xf numFmtId="9" fontId="0" fillId="0" borderId="0" xfId="0" applyNumberFormat="1"/>
    <xf numFmtId="0" fontId="22" fillId="0" borderId="9" xfId="0" applyFont="1" applyBorder="1" applyAlignment="1" applyProtection="1">
      <alignment horizontal="center" vertical="center" wrapText="1"/>
    </xf>
    <xf numFmtId="0" fontId="22" fillId="0" borderId="2" xfId="0" applyFont="1" applyBorder="1" applyAlignment="1" applyProtection="1">
      <alignment horizontal="center" vertical="center" wrapText="1"/>
    </xf>
    <xf numFmtId="10" fontId="19" fillId="2" borderId="7" xfId="0" applyNumberFormat="1" applyFont="1" applyFill="1" applyBorder="1" applyAlignment="1" applyProtection="1">
      <alignment horizontal="center" vertical="center" wrapText="1"/>
      <protection locked="0"/>
    </xf>
    <xf numFmtId="10" fontId="19" fillId="2" borderId="22" xfId="0" applyNumberFormat="1" applyFont="1" applyFill="1" applyBorder="1" applyAlignment="1" applyProtection="1">
      <alignment horizontal="center" vertical="center" wrapText="1"/>
      <protection locked="0"/>
    </xf>
    <xf numFmtId="4" fontId="19" fillId="2" borderId="7" xfId="0" applyNumberFormat="1" applyFont="1" applyFill="1" applyBorder="1" applyAlignment="1" applyProtection="1">
      <alignment horizontal="right" vertical="center" wrapText="1" indent="1"/>
      <protection locked="0"/>
    </xf>
    <xf numFmtId="4" fontId="19" fillId="2" borderId="8" xfId="0" applyNumberFormat="1" applyFont="1" applyFill="1" applyBorder="1" applyAlignment="1" applyProtection="1">
      <alignment horizontal="right" vertical="center" wrapText="1" indent="1"/>
      <protection locked="0"/>
    </xf>
    <xf numFmtId="4" fontId="19" fillId="2" borderId="22" xfId="0" applyNumberFormat="1" applyFont="1" applyFill="1" applyBorder="1" applyAlignment="1" applyProtection="1">
      <alignment horizontal="right" vertical="center" wrapText="1" indent="1"/>
      <protection locked="0"/>
    </xf>
    <xf numFmtId="0" fontId="22" fillId="0" borderId="7" xfId="0" applyFont="1" applyBorder="1" applyAlignment="1" applyProtection="1">
      <alignment horizontal="center" vertical="center"/>
    </xf>
    <xf numFmtId="0" fontId="22" fillId="0" borderId="22" xfId="0" applyFont="1" applyBorder="1" applyAlignment="1" applyProtection="1">
      <alignment horizontal="center" vertical="center"/>
    </xf>
    <xf numFmtId="0" fontId="22" fillId="0" borderId="7" xfId="0" applyFont="1" applyBorder="1" applyAlignment="1" applyProtection="1">
      <alignment horizontal="center" vertical="center" wrapText="1"/>
    </xf>
    <xf numFmtId="0" fontId="15" fillId="3" borderId="49" xfId="0" applyFont="1" applyFill="1" applyBorder="1" applyAlignment="1" applyProtection="1">
      <alignment horizontal="left" vertical="center"/>
    </xf>
    <xf numFmtId="0" fontId="15" fillId="3" borderId="30" xfId="0" applyFont="1" applyFill="1" applyBorder="1" applyAlignment="1" applyProtection="1">
      <alignment horizontal="left" vertical="center"/>
    </xf>
    <xf numFmtId="0" fontId="22" fillId="0" borderId="12" xfId="0" applyFont="1" applyBorder="1" applyAlignment="1" applyProtection="1">
      <alignment horizontal="center" vertical="center" wrapText="1"/>
    </xf>
    <xf numFmtId="0" fontId="22" fillId="0" borderId="2" xfId="0" applyFont="1" applyBorder="1" applyAlignment="1" applyProtection="1">
      <alignment horizontal="center" vertical="center"/>
    </xf>
    <xf numFmtId="0" fontId="22" fillId="0" borderId="22" xfId="0" applyFont="1" applyBorder="1" applyAlignment="1" applyProtection="1">
      <alignment horizontal="center" vertical="center" wrapText="1"/>
    </xf>
    <xf numFmtId="0" fontId="15" fillId="3" borderId="49" xfId="0" applyFont="1" applyFill="1" applyBorder="1" applyAlignment="1" applyProtection="1">
      <alignment horizontal="left" vertical="center"/>
    </xf>
    <xf numFmtId="0" fontId="15" fillId="3" borderId="30" xfId="0" applyFont="1" applyFill="1" applyBorder="1" applyAlignment="1" applyProtection="1">
      <alignment horizontal="left" vertical="center"/>
    </xf>
    <xf numFmtId="10" fontId="19" fillId="2" borderId="7" xfId="0" applyNumberFormat="1" applyFont="1" applyFill="1" applyBorder="1" applyAlignment="1" applyProtection="1">
      <alignment horizontal="center" vertical="center" wrapText="1"/>
      <protection locked="0"/>
    </xf>
    <xf numFmtId="10" fontId="19" fillId="2" borderId="22" xfId="0" applyNumberFormat="1" applyFont="1" applyFill="1" applyBorder="1" applyAlignment="1" applyProtection="1">
      <alignment horizontal="center" vertical="center" wrapText="1"/>
      <protection locked="0"/>
    </xf>
    <xf numFmtId="4" fontId="19" fillId="2" borderId="7" xfId="0" applyNumberFormat="1" applyFont="1" applyFill="1" applyBorder="1" applyAlignment="1" applyProtection="1">
      <alignment horizontal="right" vertical="center" wrapText="1" indent="1"/>
      <protection locked="0"/>
    </xf>
    <xf numFmtId="4" fontId="19" fillId="2" borderId="8" xfId="0" applyNumberFormat="1" applyFont="1" applyFill="1" applyBorder="1" applyAlignment="1" applyProtection="1">
      <alignment horizontal="right" vertical="center" wrapText="1" indent="1"/>
      <protection locked="0"/>
    </xf>
    <xf numFmtId="4" fontId="19" fillId="2" borderId="22" xfId="0" applyNumberFormat="1" applyFont="1" applyFill="1" applyBorder="1" applyAlignment="1" applyProtection="1">
      <alignment horizontal="right" vertical="center" wrapText="1" indent="1"/>
      <protection locked="0"/>
    </xf>
    <xf numFmtId="0" fontId="16" fillId="0" borderId="2" xfId="0" applyFont="1" applyBorder="1" applyAlignment="1" applyProtection="1">
      <alignment horizontal="center" vertical="center" wrapText="1"/>
    </xf>
    <xf numFmtId="0" fontId="16" fillId="0" borderId="2" xfId="0" applyFont="1" applyBorder="1" applyAlignment="1">
      <alignment horizontal="center" vertical="center"/>
    </xf>
    <xf numFmtId="0" fontId="16" fillId="0" borderId="2" xfId="0" applyFont="1" applyBorder="1" applyAlignment="1" applyProtection="1">
      <alignment horizontal="center" vertical="center"/>
    </xf>
    <xf numFmtId="0" fontId="3" fillId="4" borderId="0" xfId="2" applyFill="1" applyAlignment="1" applyProtection="1">
      <alignment horizontal="left" shrinkToFit="1"/>
    </xf>
    <xf numFmtId="0" fontId="12" fillId="0" borderId="0" xfId="0" applyFont="1" applyBorder="1" applyAlignment="1" applyProtection="1">
      <alignment horizontal="center"/>
    </xf>
    <xf numFmtId="0" fontId="16" fillId="0" borderId="16" xfId="0" applyFont="1" applyBorder="1" applyAlignment="1" applyProtection="1">
      <alignment horizontal="center" vertical="center" wrapText="1"/>
    </xf>
    <xf numFmtId="0" fontId="2" fillId="2" borderId="24" xfId="0" applyFont="1" applyFill="1" applyBorder="1" applyAlignment="1" applyProtection="1">
      <protection locked="0"/>
    </xf>
    <xf numFmtId="0" fontId="2" fillId="2" borderId="8" xfId="0" applyFont="1" applyFill="1" applyBorder="1" applyAlignment="1" applyProtection="1">
      <protection locked="0"/>
    </xf>
    <xf numFmtId="0" fontId="2" fillId="0" borderId="33" xfId="0" applyFont="1" applyBorder="1" applyAlignment="1" applyProtection="1"/>
    <xf numFmtId="0" fontId="2" fillId="0" borderId="11" xfId="0" applyFont="1" applyBorder="1" applyAlignment="1" applyProtection="1">
      <alignment horizontal="left"/>
    </xf>
    <xf numFmtId="0" fontId="2" fillId="0" borderId="3" xfId="0" applyFont="1" applyBorder="1" applyAlignment="1" applyProtection="1">
      <alignment horizontal="left"/>
    </xf>
    <xf numFmtId="0" fontId="2" fillId="0" borderId="70" xfId="0" applyFont="1" applyBorder="1" applyAlignment="1" applyProtection="1">
      <alignment horizontal="left"/>
    </xf>
    <xf numFmtId="0" fontId="15" fillId="3" borderId="30" xfId="0" applyFont="1" applyFill="1" applyBorder="1" applyAlignment="1" applyProtection="1">
      <alignment horizontal="center" vertical="center"/>
    </xf>
    <xf numFmtId="4" fontId="15" fillId="0" borderId="1" xfId="0" applyNumberFormat="1" applyFont="1" applyFill="1" applyBorder="1" applyAlignment="1" applyProtection="1">
      <alignment horizontal="center" vertical="center"/>
    </xf>
    <xf numFmtId="4" fontId="19" fillId="2" borderId="7" xfId="1" applyNumberFormat="1" applyFont="1" applyFill="1" applyBorder="1" applyAlignment="1" applyProtection="1">
      <alignment vertical="center"/>
      <protection locked="0"/>
    </xf>
    <xf numFmtId="4" fontId="19" fillId="2" borderId="22" xfId="1" applyNumberFormat="1" applyFont="1" applyFill="1" applyBorder="1" applyAlignment="1" applyProtection="1">
      <alignment vertical="center"/>
      <protection locked="0"/>
    </xf>
    <xf numFmtId="4" fontId="19" fillId="2" borderId="10" xfId="1" applyNumberFormat="1" applyFont="1" applyFill="1" applyBorder="1" applyAlignment="1" applyProtection="1">
      <alignment vertical="center"/>
      <protection locked="0"/>
    </xf>
    <xf numFmtId="4" fontId="19" fillId="2" borderId="21" xfId="1" applyNumberFormat="1" applyFont="1" applyFill="1" applyBorder="1" applyAlignment="1" applyProtection="1">
      <alignment horizontal="right" vertical="center" indent="1"/>
      <protection locked="0"/>
    </xf>
    <xf numFmtId="4" fontId="19" fillId="2" borderId="47" xfId="1" applyNumberFormat="1" applyFont="1" applyFill="1" applyBorder="1" applyAlignment="1" applyProtection="1">
      <alignment horizontal="right" vertical="center" indent="1"/>
      <protection locked="0"/>
    </xf>
    <xf numFmtId="4" fontId="19" fillId="2" borderId="13" xfId="1" applyNumberFormat="1" applyFont="1" applyFill="1" applyBorder="1" applyAlignment="1" applyProtection="1">
      <alignment horizontal="right" vertical="center" indent="1"/>
      <protection locked="0"/>
    </xf>
    <xf numFmtId="4" fontId="15" fillId="0" borderId="0" xfId="0" applyNumberFormat="1" applyFont="1" applyAlignment="1" applyProtection="1">
      <alignment horizontal="center" vertical="center"/>
    </xf>
    <xf numFmtId="0" fontId="15" fillId="3" borderId="57" xfId="0" applyFont="1" applyFill="1" applyBorder="1" applyAlignment="1" applyProtection="1">
      <alignment horizontal="left" vertical="center"/>
    </xf>
    <xf numFmtId="0" fontId="22" fillId="4" borderId="0" xfId="0" applyFont="1" applyFill="1" applyAlignment="1" applyProtection="1">
      <alignment vertical="top"/>
    </xf>
    <xf numFmtId="0" fontId="15" fillId="3" borderId="49" xfId="0" applyFont="1" applyFill="1" applyBorder="1" applyAlignment="1" applyProtection="1">
      <alignment vertical="center"/>
    </xf>
    <xf numFmtId="4" fontId="15" fillId="0" borderId="49" xfId="0" applyNumberFormat="1" applyFont="1" applyFill="1" applyBorder="1" applyAlignment="1" applyProtection="1">
      <alignment vertical="center"/>
    </xf>
    <xf numFmtId="4" fontId="19" fillId="2" borderId="2" xfId="1" applyNumberFormat="1" applyFont="1" applyFill="1" applyBorder="1" applyAlignment="1" applyProtection="1">
      <alignment vertical="center"/>
      <protection locked="0"/>
    </xf>
    <xf numFmtId="4" fontId="15" fillId="0" borderId="1" xfId="0" applyNumberFormat="1" applyFont="1" applyFill="1" applyBorder="1" applyAlignment="1" applyProtection="1">
      <alignment vertical="center"/>
    </xf>
    <xf numFmtId="4" fontId="15" fillId="0" borderId="2" xfId="0" applyNumberFormat="1" applyFont="1" applyFill="1" applyBorder="1" applyAlignment="1" applyProtection="1">
      <alignment vertical="center"/>
    </xf>
    <xf numFmtId="0" fontId="19" fillId="11" borderId="1" xfId="0" applyFont="1" applyFill="1" applyBorder="1" applyAlignment="1" applyProtection="1">
      <alignment horizontal="center" vertical="center" wrapText="1"/>
    </xf>
    <xf numFmtId="4" fontId="19" fillId="2" borderId="10" xfId="0" applyNumberFormat="1" applyFont="1" applyFill="1" applyBorder="1" applyAlignment="1" applyProtection="1">
      <alignment horizontal="right" vertical="center" indent="1"/>
      <protection locked="0"/>
    </xf>
    <xf numFmtId="4" fontId="19" fillId="2" borderId="25" xfId="0" applyNumberFormat="1" applyFont="1" applyFill="1" applyBorder="1" applyAlignment="1" applyProtection="1">
      <alignment horizontal="right" vertical="center" indent="1"/>
      <protection locked="0"/>
    </xf>
    <xf numFmtId="10" fontId="19" fillId="2" borderId="7" xfId="0" applyNumberFormat="1" applyFont="1" applyFill="1" applyBorder="1" applyAlignment="1" applyProtection="1">
      <alignment horizontal="center" vertical="center" wrapText="1"/>
      <protection locked="0"/>
    </xf>
    <xf numFmtId="10" fontId="19" fillId="2" borderId="22" xfId="0" applyNumberFormat="1" applyFont="1" applyFill="1" applyBorder="1" applyAlignment="1" applyProtection="1">
      <alignment horizontal="center" vertical="center" wrapText="1"/>
      <protection locked="0"/>
    </xf>
    <xf numFmtId="4" fontId="19" fillId="2" borderId="7" xfId="0" applyNumberFormat="1" applyFont="1" applyFill="1" applyBorder="1" applyAlignment="1" applyProtection="1">
      <alignment horizontal="right" vertical="center" wrapText="1" indent="1"/>
      <protection locked="0"/>
    </xf>
    <xf numFmtId="4" fontId="19" fillId="2" borderId="8" xfId="0" applyNumberFormat="1" applyFont="1" applyFill="1" applyBorder="1" applyAlignment="1" applyProtection="1">
      <alignment horizontal="right" vertical="center" wrapText="1" indent="1"/>
      <protection locked="0"/>
    </xf>
    <xf numFmtId="4" fontId="19" fillId="2" borderId="22" xfId="0" applyNumberFormat="1" applyFont="1" applyFill="1" applyBorder="1" applyAlignment="1" applyProtection="1">
      <alignment horizontal="right" vertical="center" wrapText="1" indent="1"/>
      <protection locked="0"/>
    </xf>
    <xf numFmtId="0" fontId="22" fillId="0" borderId="2" xfId="0" applyFont="1" applyBorder="1" applyAlignment="1">
      <alignment horizontal="center" vertical="center" wrapText="1"/>
    </xf>
    <xf numFmtId="4" fontId="19" fillId="2" borderId="7" xfId="0" applyNumberFormat="1" applyFont="1" applyFill="1" applyBorder="1" applyAlignment="1" applyProtection="1">
      <alignment horizontal="center" vertical="center" wrapText="1"/>
      <protection locked="0"/>
    </xf>
    <xf numFmtId="4" fontId="19" fillId="2" borderId="8" xfId="0" applyNumberFormat="1" applyFont="1" applyFill="1" applyBorder="1" applyAlignment="1" applyProtection="1">
      <alignment horizontal="center" vertical="center" wrapText="1"/>
      <protection locked="0"/>
    </xf>
    <xf numFmtId="4" fontId="19" fillId="2" borderId="22" xfId="0" applyNumberFormat="1" applyFont="1" applyFill="1" applyBorder="1" applyAlignment="1" applyProtection="1">
      <alignment horizontal="center" vertical="center" wrapText="1"/>
      <protection locked="0"/>
    </xf>
    <xf numFmtId="0" fontId="12" fillId="4" borderId="0" xfId="0" applyFont="1" applyFill="1" applyBorder="1" applyAlignment="1">
      <alignment horizontal="center"/>
    </xf>
    <xf numFmtId="0" fontId="38" fillId="10" borderId="54" xfId="0" applyFont="1" applyFill="1" applyBorder="1" applyAlignment="1" applyProtection="1">
      <alignment horizontal="center" vertical="center"/>
    </xf>
    <xf numFmtId="0" fontId="38" fillId="10" borderId="48" xfId="0" applyFont="1" applyFill="1" applyBorder="1" applyAlignment="1" applyProtection="1">
      <alignment horizontal="center" vertical="center" wrapText="1"/>
    </xf>
    <xf numFmtId="0" fontId="8" fillId="4" borderId="48" xfId="0" applyFont="1" applyFill="1" applyBorder="1" applyAlignment="1" applyProtection="1"/>
    <xf numFmtId="0" fontId="22" fillId="0" borderId="6" xfId="0" applyFont="1" applyBorder="1" applyAlignment="1">
      <alignment horizontal="center" vertical="center" wrapText="1"/>
    </xf>
    <xf numFmtId="4" fontId="19" fillId="0" borderId="49" xfId="1" applyNumberFormat="1" applyFont="1" applyFill="1" applyBorder="1" applyAlignment="1" applyProtection="1">
      <alignment horizontal="right" vertical="center" indent="1"/>
      <protection locked="0"/>
    </xf>
    <xf numFmtId="4" fontId="19" fillId="0" borderId="1" xfId="1" applyNumberFormat="1" applyFont="1" applyFill="1" applyBorder="1" applyAlignment="1" applyProtection="1">
      <alignment horizontal="right" vertical="center" indent="1"/>
      <protection locked="0"/>
    </xf>
    <xf numFmtId="0" fontId="22" fillId="0" borderId="35" xfId="0" applyFont="1" applyBorder="1" applyAlignment="1">
      <alignment horizontal="left" vertical="center" wrapText="1"/>
    </xf>
    <xf numFmtId="0" fontId="19" fillId="4" borderId="33" xfId="0" applyFont="1" applyFill="1" applyBorder="1" applyAlignment="1" applyProtection="1">
      <alignment horizontal="center" vertical="center"/>
    </xf>
    <xf numFmtId="4" fontId="19" fillId="2" borderId="24" xfId="1" applyNumberFormat="1" applyFont="1" applyFill="1" applyBorder="1" applyAlignment="1" applyProtection="1">
      <alignment horizontal="center" vertical="center"/>
      <protection locked="0"/>
    </xf>
    <xf numFmtId="4" fontId="19" fillId="2" borderId="47" xfId="1" applyNumberFormat="1" applyFont="1" applyFill="1" applyBorder="1" applyAlignment="1" applyProtection="1">
      <alignment horizontal="center" vertical="center"/>
      <protection locked="0"/>
    </xf>
    <xf numFmtId="4" fontId="19" fillId="2" borderId="21" xfId="0" applyNumberFormat="1" applyFont="1" applyFill="1" applyBorder="1" applyAlignment="1" applyProtection="1">
      <alignment horizontal="right" vertical="center" wrapText="1" indent="1"/>
      <protection locked="0"/>
    </xf>
    <xf numFmtId="0" fontId="22" fillId="4" borderId="0" xfId="0" applyFont="1" applyFill="1" applyBorder="1" applyAlignment="1" applyProtection="1">
      <alignment vertical="top"/>
    </xf>
    <xf numFmtId="0" fontId="16" fillId="0" borderId="7" xfId="0" applyFont="1" applyBorder="1" applyAlignment="1">
      <alignment horizontal="center" vertical="center"/>
    </xf>
    <xf numFmtId="0" fontId="22" fillId="0" borderId="36" xfId="0" applyFont="1" applyBorder="1" applyAlignment="1"/>
    <xf numFmtId="4" fontId="19" fillId="2" borderId="9" xfId="1" applyNumberFormat="1" applyFont="1" applyFill="1" applyBorder="1" applyAlignment="1" applyProtection="1">
      <alignment horizontal="right" vertical="center" indent="1"/>
      <protection locked="0"/>
    </xf>
    <xf numFmtId="4" fontId="19" fillId="2" borderId="28" xfId="1" applyNumberFormat="1" applyFont="1" applyFill="1" applyBorder="1" applyAlignment="1" applyProtection="1">
      <alignment horizontal="right" vertical="center" indent="1"/>
      <protection locked="0"/>
    </xf>
    <xf numFmtId="0" fontId="12" fillId="0" borderId="0" xfId="0" applyFont="1" applyBorder="1" applyAlignment="1"/>
    <xf numFmtId="4" fontId="15" fillId="0" borderId="49" xfId="0" applyNumberFormat="1" applyFont="1" applyFill="1" applyBorder="1" applyAlignment="1" applyProtection="1">
      <alignment horizontal="center" vertical="center"/>
    </xf>
    <xf numFmtId="4" fontId="19" fillId="0" borderId="2" xfId="1" applyNumberFormat="1" applyFont="1" applyFill="1" applyBorder="1" applyAlignment="1" applyProtection="1">
      <alignment horizontal="right" vertical="center" indent="1"/>
    </xf>
    <xf numFmtId="0" fontId="16" fillId="0" borderId="2" xfId="0" applyFont="1" applyBorder="1" applyAlignment="1" applyProtection="1">
      <alignment horizontal="center" vertical="center" wrapText="1"/>
    </xf>
    <xf numFmtId="0" fontId="1" fillId="0" borderId="3" xfId="0" applyFont="1" applyBorder="1" applyAlignment="1" applyProtection="1">
      <alignment horizontal="center" vertical="center"/>
    </xf>
    <xf numFmtId="4" fontId="19" fillId="0" borderId="1" xfId="1" applyNumberFormat="1" applyFont="1" applyFill="1" applyBorder="1" applyAlignment="1" applyProtection="1">
      <alignment vertical="center"/>
      <protection locked="0"/>
    </xf>
    <xf numFmtId="4" fontId="19" fillId="0" borderId="22" xfId="1" applyNumberFormat="1" applyFont="1" applyFill="1" applyBorder="1" applyAlignment="1" applyProtection="1">
      <alignment horizontal="right" vertical="center" indent="1"/>
      <protection locked="0"/>
    </xf>
    <xf numFmtId="4" fontId="19" fillId="0" borderId="0" xfId="1" applyNumberFormat="1" applyFont="1" applyFill="1" applyBorder="1" applyAlignment="1" applyProtection="1">
      <alignment horizontal="right" vertical="center" indent="1"/>
      <protection locked="0"/>
    </xf>
    <xf numFmtId="4" fontId="19" fillId="0" borderId="25" xfId="1" applyNumberFormat="1" applyFont="1" applyFill="1" applyBorder="1" applyAlignment="1" applyProtection="1">
      <alignment horizontal="right" vertical="center" indent="1"/>
      <protection locked="0"/>
    </xf>
    <xf numFmtId="4" fontId="19" fillId="0" borderId="32" xfId="1" applyNumberFormat="1" applyFont="1" applyFill="1" applyBorder="1" applyAlignment="1" applyProtection="1">
      <alignment horizontal="right" vertical="center" indent="1"/>
      <protection locked="0"/>
    </xf>
    <xf numFmtId="4" fontId="15" fillId="8" borderId="54" xfId="0" applyNumberFormat="1" applyFont="1" applyFill="1" applyBorder="1" applyAlignment="1" applyProtection="1">
      <alignment horizontal="center" vertical="center"/>
    </xf>
    <xf numFmtId="4" fontId="15" fillId="8" borderId="71" xfId="0" applyNumberFormat="1" applyFont="1" applyFill="1" applyBorder="1" applyAlignment="1" applyProtection="1">
      <alignment horizontal="center" vertical="center"/>
    </xf>
    <xf numFmtId="4" fontId="15" fillId="0" borderId="53" xfId="1" applyNumberFormat="1" applyFont="1" applyFill="1" applyBorder="1" applyAlignment="1" applyProtection="1">
      <alignment horizontal="center" vertical="center"/>
    </xf>
    <xf numFmtId="4" fontId="15" fillId="0" borderId="0" xfId="1" applyNumberFormat="1" applyFont="1" applyFill="1" applyBorder="1" applyAlignment="1" applyProtection="1">
      <alignment vertical="center"/>
    </xf>
    <xf numFmtId="0" fontId="12" fillId="0" borderId="33" xfId="0" applyFont="1" applyBorder="1" applyAlignment="1" applyProtection="1">
      <alignment horizontal="center" vertical="center"/>
    </xf>
    <xf numFmtId="0" fontId="12" fillId="0" borderId="19" xfId="0" applyFont="1" applyBorder="1" applyAlignment="1" applyProtection="1">
      <alignment horizontal="center" vertical="center"/>
    </xf>
    <xf numFmtId="0" fontId="16" fillId="0" borderId="18" xfId="0" applyFont="1" applyBorder="1" applyAlignment="1" applyProtection="1">
      <alignment horizontal="center" vertical="center" wrapText="1"/>
    </xf>
    <xf numFmtId="4" fontId="15" fillId="0" borderId="14" xfId="1" applyNumberFormat="1" applyFont="1" applyFill="1" applyBorder="1" applyAlignment="1" applyProtection="1">
      <alignment horizontal="center" vertical="center"/>
    </xf>
    <xf numFmtId="4" fontId="15" fillId="0" borderId="6" xfId="1" applyNumberFormat="1" applyFont="1" applyFill="1" applyBorder="1" applyAlignment="1" applyProtection="1">
      <alignment horizontal="center" vertical="center"/>
    </xf>
    <xf numFmtId="4" fontId="15" fillId="0" borderId="18" xfId="1" applyNumberFormat="1" applyFont="1" applyFill="1" applyBorder="1" applyAlignment="1" applyProtection="1">
      <alignment horizontal="center" vertical="center"/>
    </xf>
    <xf numFmtId="4" fontId="15" fillId="0" borderId="7" xfId="1" applyNumberFormat="1" applyFont="1" applyFill="1" applyBorder="1" applyAlignment="1" applyProtection="1">
      <alignment horizontal="center" vertical="center"/>
    </xf>
    <xf numFmtId="0" fontId="12" fillId="0" borderId="36" xfId="0" applyFont="1" applyBorder="1" applyAlignment="1" applyProtection="1"/>
    <xf numFmtId="4" fontId="19" fillId="0" borderId="18" xfId="0" applyNumberFormat="1" applyFont="1" applyFill="1" applyBorder="1" applyAlignment="1" applyProtection="1">
      <alignment horizontal="right" vertical="center" wrapText="1" indent="1"/>
    </xf>
    <xf numFmtId="165" fontId="0" fillId="0" borderId="0" xfId="4" applyNumberFormat="1" applyFont="1"/>
    <xf numFmtId="165" fontId="0" fillId="0" borderId="0" xfId="0" applyNumberFormat="1"/>
    <xf numFmtId="10" fontId="19" fillId="0" borderId="2" xfId="5" applyNumberFormat="1" applyFont="1" applyFill="1" applyBorder="1" applyAlignment="1" applyProtection="1">
      <alignment horizontal="right" vertical="center" indent="1"/>
      <protection locked="0"/>
    </xf>
    <xf numFmtId="0" fontId="19" fillId="4" borderId="8" xfId="0" applyFont="1" applyFill="1" applyBorder="1" applyAlignment="1" applyProtection="1">
      <alignment horizontal="left" vertical="center"/>
    </xf>
    <xf numFmtId="49" fontId="11" fillId="2" borderId="2" xfId="0" applyNumberFormat="1" applyFont="1" applyFill="1" applyBorder="1" applyAlignment="1" applyProtection="1">
      <alignment horizontal="center"/>
      <protection locked="0"/>
    </xf>
    <xf numFmtId="9" fontId="5" fillId="0" borderId="0" xfId="4" applyFont="1" applyFill="1" applyBorder="1" applyAlignment="1">
      <alignment horizontal="center"/>
    </xf>
    <xf numFmtId="166" fontId="4" fillId="0" borderId="0" xfId="4" applyNumberFormat="1" applyFont="1" applyFill="1" applyBorder="1" applyAlignment="1">
      <alignment horizontal="center" wrapText="1"/>
    </xf>
    <xf numFmtId="166" fontId="4" fillId="0" borderId="0" xfId="4" applyNumberFormat="1" applyFont="1" applyFill="1" applyBorder="1" applyAlignment="1">
      <alignment wrapText="1"/>
    </xf>
    <xf numFmtId="166" fontId="4" fillId="0" borderId="0" xfId="4" applyNumberFormat="1" applyFont="1" applyFill="1" applyBorder="1" applyAlignment="1">
      <alignment horizontal="left" wrapText="1"/>
    </xf>
    <xf numFmtId="10" fontId="19" fillId="0" borderId="7" xfId="0" applyNumberFormat="1" applyFont="1" applyFill="1" applyBorder="1" applyAlignment="1" applyProtection="1">
      <alignment horizontal="right" vertical="center" wrapText="1" indent="1"/>
    </xf>
    <xf numFmtId="0" fontId="16" fillId="4" borderId="0" xfId="0" applyFont="1" applyFill="1" applyAlignment="1" applyProtection="1">
      <alignment horizontal="left"/>
    </xf>
    <xf numFmtId="0" fontId="12" fillId="4" borderId="45" xfId="0" applyFont="1" applyFill="1" applyBorder="1" applyAlignment="1" applyProtection="1">
      <alignment horizontal="left"/>
    </xf>
    <xf numFmtId="0" fontId="22" fillId="0" borderId="11" xfId="0" applyFont="1" applyBorder="1" applyAlignment="1" applyProtection="1">
      <alignment horizontal="center" vertical="center" wrapText="1"/>
    </xf>
    <xf numFmtId="0" fontId="22" fillId="0" borderId="3" xfId="0" applyFont="1" applyBorder="1" applyAlignment="1" applyProtection="1">
      <alignment horizontal="center" vertical="center" wrapText="1"/>
    </xf>
    <xf numFmtId="0" fontId="22" fillId="4" borderId="0" xfId="0" applyFont="1" applyFill="1" applyAlignment="1" applyProtection="1">
      <alignment horizontal="left" vertical="top" wrapText="1"/>
    </xf>
    <xf numFmtId="49" fontId="11" fillId="2" borderId="7" xfId="0" applyNumberFormat="1" applyFont="1" applyFill="1" applyBorder="1" applyAlignment="1" applyProtection="1">
      <alignment horizontal="center" wrapText="1"/>
      <protection locked="0"/>
    </xf>
    <xf numFmtId="49" fontId="11" fillId="2" borderId="22" xfId="0" applyNumberFormat="1" applyFont="1" applyFill="1" applyBorder="1" applyAlignment="1" applyProtection="1">
      <alignment horizontal="center" wrapText="1"/>
      <protection locked="0"/>
    </xf>
    <xf numFmtId="0" fontId="22" fillId="0" borderId="2" xfId="0" applyFont="1" applyBorder="1" applyAlignment="1" applyProtection="1">
      <alignment horizontal="center" vertical="center" wrapText="1"/>
    </xf>
    <xf numFmtId="49" fontId="11" fillId="2" borderId="7" xfId="0" applyNumberFormat="1" applyFont="1" applyFill="1" applyBorder="1" applyAlignment="1" applyProtection="1">
      <alignment horizontal="center"/>
      <protection locked="0"/>
    </xf>
    <xf numFmtId="49" fontId="11" fillId="2" borderId="22" xfId="0" applyNumberFormat="1" applyFont="1" applyFill="1" applyBorder="1" applyAlignment="1" applyProtection="1">
      <alignment horizontal="center"/>
      <protection locked="0"/>
    </xf>
    <xf numFmtId="0" fontId="11" fillId="0" borderId="41" xfId="0" applyFont="1" applyFill="1" applyBorder="1" applyAlignment="1" applyProtection="1">
      <alignment horizontal="left"/>
    </xf>
    <xf numFmtId="0" fontId="11" fillId="0" borderId="29" xfId="0" applyFont="1" applyFill="1" applyBorder="1" applyAlignment="1" applyProtection="1">
      <alignment horizontal="left"/>
    </xf>
    <xf numFmtId="0" fontId="11" fillId="0" borderId="20" xfId="0" applyFont="1" applyFill="1" applyBorder="1" applyAlignment="1" applyProtection="1">
      <alignment horizontal="left"/>
    </xf>
    <xf numFmtId="0" fontId="22" fillId="0" borderId="9" xfId="0" applyFont="1" applyBorder="1" applyAlignment="1" applyProtection="1">
      <alignment horizontal="center" vertical="center" wrapText="1"/>
    </xf>
    <xf numFmtId="14" fontId="11" fillId="2" borderId="2" xfId="0" applyNumberFormat="1" applyFont="1" applyFill="1" applyBorder="1" applyAlignment="1" applyProtection="1">
      <alignment horizontal="center"/>
      <protection locked="0"/>
    </xf>
    <xf numFmtId="49" fontId="11" fillId="2" borderId="2" xfId="0" applyNumberFormat="1" applyFont="1" applyFill="1" applyBorder="1" applyAlignment="1" applyProtection="1">
      <alignment horizontal="center"/>
      <protection locked="0"/>
    </xf>
    <xf numFmtId="0" fontId="22" fillId="0" borderId="9" xfId="0" applyFont="1" applyBorder="1" applyAlignment="1" applyProtection="1">
      <alignment horizontal="center" vertical="center"/>
    </xf>
    <xf numFmtId="49" fontId="11" fillId="2" borderId="5" xfId="0" applyNumberFormat="1" applyFont="1" applyFill="1" applyBorder="1" applyAlignment="1" applyProtection="1">
      <alignment horizontal="center"/>
      <protection locked="0"/>
    </xf>
    <xf numFmtId="14" fontId="11" fillId="2" borderId="5" xfId="0" applyNumberFormat="1" applyFont="1" applyFill="1" applyBorder="1" applyAlignment="1" applyProtection="1">
      <alignment horizontal="center"/>
      <protection locked="0"/>
    </xf>
    <xf numFmtId="49" fontId="11" fillId="2" borderId="10" xfId="0" applyNumberFormat="1" applyFont="1" applyFill="1" applyBorder="1" applyAlignment="1" applyProtection="1">
      <alignment horizontal="center"/>
      <protection locked="0"/>
    </xf>
    <xf numFmtId="0" fontId="22" fillId="0" borderId="12" xfId="0" applyFont="1" applyBorder="1" applyAlignment="1" applyProtection="1">
      <alignment horizontal="center" vertical="center"/>
    </xf>
    <xf numFmtId="0" fontId="19" fillId="0" borderId="49" xfId="0" applyFont="1" applyBorder="1" applyAlignment="1" applyProtection="1">
      <alignment horizontal="center"/>
    </xf>
    <xf numFmtId="0" fontId="19" fillId="0" borderId="50" xfId="0" applyFont="1" applyBorder="1" applyAlignment="1" applyProtection="1">
      <alignment horizontal="center"/>
    </xf>
    <xf numFmtId="0" fontId="19" fillId="4" borderId="0" xfId="0" applyFont="1" applyFill="1" applyAlignment="1" applyProtection="1">
      <alignment horizontal="left"/>
    </xf>
    <xf numFmtId="0" fontId="17" fillId="0" borderId="0" xfId="0" applyFont="1" applyBorder="1" applyAlignment="1" applyProtection="1">
      <alignment horizontal="center" vertical="center"/>
    </xf>
    <xf numFmtId="0" fontId="11" fillId="0" borderId="34" xfId="0" applyFont="1" applyBorder="1" applyAlignment="1" applyProtection="1">
      <alignment horizontal="left"/>
    </xf>
    <xf numFmtId="0" fontId="11" fillId="0" borderId="23" xfId="0" applyFont="1" applyBorder="1" applyAlignment="1" applyProtection="1">
      <alignment horizontal="left"/>
    </xf>
    <xf numFmtId="0" fontId="11" fillId="0" borderId="33" xfId="0" applyFont="1" applyBorder="1" applyAlignment="1" applyProtection="1">
      <alignment horizontal="left"/>
    </xf>
    <xf numFmtId="0" fontId="11" fillId="0" borderId="8" xfId="0" applyFont="1" applyBorder="1" applyAlignment="1" applyProtection="1">
      <alignment horizontal="left"/>
    </xf>
    <xf numFmtId="0" fontId="11" fillId="0" borderId="24" xfId="0" applyFont="1" applyBorder="1" applyAlignment="1" applyProtection="1">
      <alignment horizontal="left"/>
    </xf>
    <xf numFmtId="0" fontId="19" fillId="2" borderId="48" xfId="0" applyNumberFormat="1" applyFont="1" applyFill="1" applyBorder="1" applyAlignment="1" applyProtection="1">
      <alignment horizontal="center"/>
      <protection locked="0"/>
    </xf>
    <xf numFmtId="0" fontId="19" fillId="2" borderId="48" xfId="0" applyFont="1" applyFill="1" applyBorder="1" applyAlignment="1" applyProtection="1">
      <alignment horizontal="center"/>
      <protection locked="0"/>
    </xf>
    <xf numFmtId="0" fontId="18" fillId="5" borderId="41" xfId="0" applyFont="1" applyFill="1" applyBorder="1" applyAlignment="1" applyProtection="1">
      <alignment horizontal="left" vertical="center"/>
    </xf>
    <xf numFmtId="0" fontId="18" fillId="5" borderId="29" xfId="0" applyFont="1" applyFill="1" applyBorder="1" applyAlignment="1" applyProtection="1">
      <alignment horizontal="left" vertical="center"/>
    </xf>
    <xf numFmtId="0" fontId="18" fillId="5" borderId="20" xfId="0" applyFont="1" applyFill="1" applyBorder="1" applyAlignment="1" applyProtection="1">
      <alignment horizontal="left" vertical="center"/>
    </xf>
    <xf numFmtId="0" fontId="11" fillId="2" borderId="23" xfId="0" applyFont="1" applyFill="1" applyBorder="1" applyAlignment="1" applyProtection="1">
      <alignment horizontal="left"/>
      <protection locked="0"/>
    </xf>
    <xf numFmtId="0" fontId="11" fillId="2" borderId="28" xfId="0" applyFont="1" applyFill="1" applyBorder="1" applyAlignment="1" applyProtection="1">
      <alignment horizontal="left"/>
      <protection locked="0"/>
    </xf>
    <xf numFmtId="0" fontId="11" fillId="2" borderId="24" xfId="0" applyFont="1" applyFill="1" applyBorder="1" applyAlignment="1" applyProtection="1">
      <alignment horizontal="left"/>
      <protection locked="0"/>
    </xf>
    <xf numFmtId="0" fontId="11" fillId="2" borderId="8"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22" fillId="0" borderId="26" xfId="0" applyFont="1" applyBorder="1" applyAlignment="1" applyProtection="1">
      <alignment horizontal="center" vertical="center" wrapText="1"/>
    </xf>
    <xf numFmtId="0" fontId="22" fillId="0" borderId="23"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49" fontId="11" fillId="2" borderId="62" xfId="0" applyNumberFormat="1" applyFont="1" applyFill="1" applyBorder="1" applyAlignment="1" applyProtection="1">
      <alignment horizontal="left"/>
      <protection locked="0"/>
    </xf>
    <xf numFmtId="49" fontId="11" fillId="2" borderId="66" xfId="0" applyNumberFormat="1" applyFont="1" applyFill="1" applyBorder="1" applyAlignment="1" applyProtection="1">
      <alignment horizontal="left"/>
      <protection locked="0"/>
    </xf>
    <xf numFmtId="49" fontId="11" fillId="2" borderId="8" xfId="0" applyNumberFormat="1" applyFont="1" applyFill="1" applyBorder="1" applyAlignment="1" applyProtection="1">
      <alignment horizontal="left"/>
      <protection locked="0"/>
    </xf>
    <xf numFmtId="49" fontId="11" fillId="2" borderId="21" xfId="0" applyNumberFormat="1" applyFont="1" applyFill="1" applyBorder="1" applyAlignment="1" applyProtection="1">
      <alignment horizontal="left"/>
      <protection locked="0"/>
    </xf>
    <xf numFmtId="49" fontId="11" fillId="2" borderId="43" xfId="0" applyNumberFormat="1" applyFont="1" applyFill="1" applyBorder="1" applyAlignment="1" applyProtection="1">
      <alignment horizontal="left"/>
      <protection locked="0"/>
    </xf>
    <xf numFmtId="49" fontId="11" fillId="2" borderId="40" xfId="0" applyNumberFormat="1" applyFont="1" applyFill="1" applyBorder="1" applyAlignment="1" applyProtection="1">
      <alignment horizontal="left"/>
      <protection locked="0"/>
    </xf>
    <xf numFmtId="0" fontId="11" fillId="0" borderId="49" xfId="0" applyFont="1" applyBorder="1" applyAlignment="1" applyProtection="1">
      <alignment horizontal="left"/>
    </xf>
    <xf numFmtId="0" fontId="11" fillId="0" borderId="30" xfId="0" applyFont="1" applyBorder="1" applyAlignment="1" applyProtection="1">
      <alignment horizontal="left"/>
    </xf>
    <xf numFmtId="0" fontId="11" fillId="0" borderId="50" xfId="0" applyFont="1" applyBorder="1" applyAlignment="1" applyProtection="1">
      <alignment horizontal="left"/>
    </xf>
    <xf numFmtId="10" fontId="30" fillId="2" borderId="10" xfId="0" applyNumberFormat="1" applyFont="1" applyFill="1" applyBorder="1" applyAlignment="1" applyProtection="1">
      <alignment horizontal="center"/>
      <protection locked="0"/>
    </xf>
    <xf numFmtId="10" fontId="30" fillId="2" borderId="47" xfId="0" applyNumberFormat="1" applyFont="1" applyFill="1" applyBorder="1" applyAlignment="1" applyProtection="1">
      <alignment horizontal="center"/>
      <protection locked="0"/>
    </xf>
    <xf numFmtId="0" fontId="22" fillId="0" borderId="59" xfId="0" applyFont="1" applyBorder="1" applyAlignment="1" applyProtection="1">
      <alignment horizontal="center" vertical="center"/>
    </xf>
    <xf numFmtId="0" fontId="11" fillId="2" borderId="8" xfId="0" applyFont="1" applyFill="1" applyBorder="1" applyAlignment="1" applyProtection="1">
      <alignment horizontal="center"/>
      <protection locked="0"/>
    </xf>
    <xf numFmtId="0" fontId="11" fillId="2" borderId="21" xfId="0" applyFont="1" applyFill="1" applyBorder="1" applyAlignment="1" applyProtection="1">
      <alignment horizontal="center"/>
      <protection locked="0"/>
    </xf>
    <xf numFmtId="0" fontId="2" fillId="0" borderId="8" xfId="0" applyFont="1" applyBorder="1" applyAlignment="1" applyProtection="1">
      <alignment horizontal="left"/>
    </xf>
    <xf numFmtId="0" fontId="2" fillId="0" borderId="0" xfId="0" applyFont="1" applyBorder="1" applyAlignment="1" applyProtection="1">
      <alignment horizontal="left"/>
    </xf>
    <xf numFmtId="49" fontId="11" fillId="2" borderId="42" xfId="0" applyNumberFormat="1" applyFont="1" applyFill="1" applyBorder="1" applyAlignment="1" applyProtection="1">
      <alignment horizontal="center"/>
      <protection locked="0"/>
    </xf>
    <xf numFmtId="49" fontId="11" fillId="2" borderId="43" xfId="0" applyNumberFormat="1" applyFont="1" applyFill="1" applyBorder="1" applyAlignment="1" applyProtection="1">
      <alignment horizontal="center"/>
      <protection locked="0"/>
    </xf>
    <xf numFmtId="49" fontId="11" fillId="2" borderId="32" xfId="0" applyNumberFormat="1" applyFont="1" applyFill="1" applyBorder="1" applyAlignment="1" applyProtection="1">
      <alignment horizontal="center"/>
      <protection locked="0"/>
    </xf>
    <xf numFmtId="49" fontId="11" fillId="2" borderId="8" xfId="0" applyNumberFormat="1" applyFont="1" applyFill="1" applyBorder="1" applyAlignment="1" applyProtection="1">
      <alignment horizontal="center" wrapText="1"/>
      <protection locked="0"/>
    </xf>
    <xf numFmtId="14" fontId="11" fillId="2" borderId="10" xfId="0" applyNumberFormat="1" applyFont="1" applyFill="1" applyBorder="1" applyAlignment="1" applyProtection="1">
      <alignment horizontal="center"/>
      <protection locked="0"/>
    </xf>
    <xf numFmtId="14" fontId="11" fillId="2" borderId="25" xfId="0" applyNumberFormat="1" applyFont="1" applyFill="1" applyBorder="1" applyAlignment="1" applyProtection="1">
      <alignment horizontal="center"/>
      <protection locked="0"/>
    </xf>
    <xf numFmtId="49" fontId="11" fillId="2" borderId="8" xfId="0" applyNumberFormat="1" applyFont="1" applyFill="1" applyBorder="1" applyAlignment="1" applyProtection="1">
      <alignment horizontal="center"/>
      <protection locked="0"/>
    </xf>
    <xf numFmtId="10" fontId="30" fillId="2" borderId="7" xfId="0" applyNumberFormat="1" applyFont="1" applyFill="1" applyBorder="1" applyAlignment="1" applyProtection="1">
      <alignment horizontal="center"/>
      <protection locked="0"/>
    </xf>
    <xf numFmtId="10" fontId="30" fillId="2" borderId="21" xfId="0" applyNumberFormat="1" applyFont="1" applyFill="1" applyBorder="1" applyAlignment="1" applyProtection="1">
      <alignment horizontal="center"/>
      <protection locked="0"/>
    </xf>
    <xf numFmtId="0" fontId="22" fillId="0" borderId="44" xfId="0" applyFont="1" applyBorder="1" applyAlignment="1" applyProtection="1">
      <alignment horizontal="center" vertical="center" wrapText="1"/>
    </xf>
    <xf numFmtId="0" fontId="22" fillId="0" borderId="45" xfId="0" applyFont="1" applyBorder="1" applyAlignment="1" applyProtection="1">
      <alignment horizontal="center" vertical="center" wrapText="1"/>
    </xf>
    <xf numFmtId="0" fontId="22" fillId="0" borderId="46"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14" fontId="11" fillId="2" borderId="7" xfId="0" applyNumberFormat="1" applyFont="1" applyFill="1" applyBorder="1" applyAlignment="1" applyProtection="1">
      <alignment horizontal="center"/>
      <protection locked="0"/>
    </xf>
    <xf numFmtId="14" fontId="11" fillId="2" borderId="22" xfId="0" applyNumberFormat="1" applyFont="1" applyFill="1" applyBorder="1" applyAlignment="1" applyProtection="1">
      <alignment horizontal="center"/>
      <protection locked="0"/>
    </xf>
    <xf numFmtId="0" fontId="22" fillId="0" borderId="9"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11" fillId="2" borderId="47" xfId="0" applyFont="1" applyFill="1" applyBorder="1" applyAlignment="1" applyProtection="1">
      <alignment horizontal="left"/>
      <protection locked="0"/>
    </xf>
    <xf numFmtId="0" fontId="12" fillId="4" borderId="30" xfId="0" applyFont="1" applyFill="1" applyBorder="1" applyAlignment="1" applyProtection="1">
      <alignment horizontal="center"/>
    </xf>
    <xf numFmtId="4" fontId="11" fillId="2" borderId="26" xfId="0" applyNumberFormat="1" applyFont="1" applyFill="1" applyBorder="1" applyAlignment="1" applyProtection="1">
      <alignment horizontal="right" indent="1"/>
      <protection locked="0"/>
    </xf>
    <xf numFmtId="4" fontId="11" fillId="2" borderId="23" xfId="0" applyNumberFormat="1" applyFont="1" applyFill="1" applyBorder="1" applyAlignment="1" applyProtection="1">
      <alignment horizontal="right" indent="1"/>
      <protection locked="0"/>
    </xf>
    <xf numFmtId="4" fontId="11" fillId="2" borderId="28" xfId="0" applyNumberFormat="1" applyFont="1" applyFill="1" applyBorder="1" applyAlignment="1" applyProtection="1">
      <alignment horizontal="right" indent="1"/>
      <protection locked="0"/>
    </xf>
    <xf numFmtId="0" fontId="9" fillId="0" borderId="29"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4" fontId="11" fillId="0" borderId="42" xfId="0" applyNumberFormat="1" applyFont="1" applyBorder="1" applyAlignment="1" applyProtection="1">
      <alignment horizontal="right" indent="1"/>
    </xf>
    <xf numFmtId="4" fontId="11" fillId="0" borderId="43" xfId="0" applyNumberFormat="1" applyFont="1" applyBorder="1" applyAlignment="1" applyProtection="1">
      <alignment horizontal="right" indent="1"/>
    </xf>
    <xf numFmtId="4" fontId="11" fillId="0" borderId="40" xfId="0" applyNumberFormat="1" applyFont="1" applyBorder="1" applyAlignment="1" applyProtection="1">
      <alignment horizontal="right" indent="1"/>
    </xf>
    <xf numFmtId="0" fontId="2" fillId="0" borderId="33" xfId="0" applyFont="1" applyBorder="1" applyAlignment="1" applyProtection="1">
      <alignment horizontal="left"/>
    </xf>
    <xf numFmtId="0" fontId="8" fillId="0" borderId="8" xfId="0" applyFont="1" applyBorder="1" applyAlignment="1" applyProtection="1">
      <alignment horizontal="left"/>
    </xf>
    <xf numFmtId="0" fontId="8" fillId="0" borderId="22" xfId="0" applyFont="1" applyBorder="1" applyAlignment="1" applyProtection="1">
      <alignment horizontal="left"/>
    </xf>
    <xf numFmtId="0" fontId="11" fillId="0" borderId="31" xfId="0" applyFont="1" applyBorder="1" applyAlignment="1" applyProtection="1">
      <alignment horizontal="left"/>
    </xf>
    <xf numFmtId="0" fontId="11" fillId="0" borderId="43" xfId="0" applyFont="1" applyBorder="1" applyAlignment="1" applyProtection="1">
      <alignment horizontal="left"/>
    </xf>
    <xf numFmtId="0" fontId="11" fillId="0" borderId="32" xfId="0" applyFont="1" applyBorder="1" applyAlignment="1" applyProtection="1">
      <alignment horizontal="left"/>
    </xf>
    <xf numFmtId="4" fontId="11" fillId="2" borderId="7" xfId="0" applyNumberFormat="1" applyFont="1" applyFill="1" applyBorder="1" applyAlignment="1" applyProtection="1">
      <alignment horizontal="right" indent="1"/>
      <protection locked="0"/>
    </xf>
    <xf numFmtId="4" fontId="11" fillId="2" borderId="8" xfId="0" applyNumberFormat="1" applyFont="1" applyFill="1" applyBorder="1" applyAlignment="1" applyProtection="1">
      <alignment horizontal="right" indent="1"/>
      <protection locked="0"/>
    </xf>
    <xf numFmtId="4" fontId="11" fillId="2" borderId="21" xfId="0" applyNumberFormat="1" applyFont="1" applyFill="1" applyBorder="1" applyAlignment="1" applyProtection="1">
      <alignment horizontal="right" indent="1"/>
      <protection locked="0"/>
    </xf>
    <xf numFmtId="0" fontId="8" fillId="0" borderId="34" xfId="0" applyFont="1" applyBorder="1" applyAlignment="1" applyProtection="1">
      <alignment horizontal="left"/>
    </xf>
    <xf numFmtId="0" fontId="8" fillId="0" borderId="23" xfId="0" applyFont="1" applyBorder="1" applyAlignment="1" applyProtection="1">
      <alignment horizontal="left"/>
    </xf>
    <xf numFmtId="0" fontId="8" fillId="0" borderId="27" xfId="0" applyFont="1" applyBorder="1" applyAlignment="1" applyProtection="1">
      <alignment horizontal="left"/>
    </xf>
    <xf numFmtId="0" fontId="22" fillId="0" borderId="7" xfId="0"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4" fontId="19" fillId="2" borderId="7" xfId="1" applyNumberFormat="1" applyFont="1" applyFill="1" applyBorder="1" applyAlignment="1" applyProtection="1">
      <alignment horizontal="center" vertical="center"/>
      <protection locked="0"/>
    </xf>
    <xf numFmtId="4" fontId="19" fillId="2" borderId="22" xfId="1" applyNumberFormat="1" applyFont="1" applyFill="1" applyBorder="1" applyAlignment="1" applyProtection="1">
      <alignment horizontal="center" vertical="center"/>
      <protection locked="0"/>
    </xf>
    <xf numFmtId="0" fontId="22" fillId="0" borderId="7" xfId="0" applyFont="1" applyBorder="1" applyAlignment="1" applyProtection="1">
      <alignment horizontal="center" vertical="center"/>
    </xf>
    <xf numFmtId="0" fontId="22" fillId="0" borderId="22" xfId="0" applyFont="1" applyBorder="1" applyAlignment="1" applyProtection="1">
      <alignment horizontal="center" vertical="center"/>
    </xf>
    <xf numFmtId="4" fontId="19" fillId="2" borderId="7" xfId="0" applyNumberFormat="1" applyFont="1" applyFill="1" applyBorder="1" applyAlignment="1" applyProtection="1">
      <alignment horizontal="right" vertical="center" indent="1"/>
      <protection locked="0"/>
    </xf>
    <xf numFmtId="4" fontId="19" fillId="2" borderId="22" xfId="0" applyNumberFormat="1" applyFont="1" applyFill="1" applyBorder="1" applyAlignment="1" applyProtection="1">
      <alignment horizontal="right" vertical="center" indent="1"/>
      <protection locked="0"/>
    </xf>
    <xf numFmtId="4" fontId="19" fillId="2" borderId="10" xfId="0" applyNumberFormat="1" applyFont="1" applyFill="1" applyBorder="1" applyAlignment="1" applyProtection="1">
      <alignment horizontal="right" vertical="center" indent="1"/>
      <protection locked="0"/>
    </xf>
    <xf numFmtId="4" fontId="19" fillId="2" borderId="25" xfId="0" applyNumberFormat="1" applyFont="1" applyFill="1" applyBorder="1" applyAlignment="1" applyProtection="1">
      <alignment horizontal="right" vertical="center" indent="1"/>
      <protection locked="0"/>
    </xf>
    <xf numFmtId="0" fontId="9" fillId="0" borderId="30" xfId="0" applyFont="1" applyFill="1" applyBorder="1" applyAlignment="1" applyProtection="1">
      <alignment horizontal="center" vertical="center"/>
    </xf>
    <xf numFmtId="0" fontId="27" fillId="5" borderId="49" xfId="0" applyFont="1" applyFill="1" applyBorder="1" applyAlignment="1" applyProtection="1">
      <alignment horizontal="left" vertical="center" wrapText="1"/>
    </xf>
    <xf numFmtId="0" fontId="27" fillId="5" borderId="30" xfId="0" applyFont="1" applyFill="1" applyBorder="1" applyAlignment="1" applyProtection="1">
      <alignment horizontal="left" vertical="center" wrapText="1"/>
    </xf>
    <xf numFmtId="0" fontId="27" fillId="5" borderId="50" xfId="0" applyFont="1" applyFill="1" applyBorder="1" applyAlignment="1" applyProtection="1">
      <alignment horizontal="left" vertical="center" wrapText="1"/>
    </xf>
    <xf numFmtId="0" fontId="15" fillId="8" borderId="45" xfId="0" applyFont="1" applyFill="1" applyBorder="1" applyAlignment="1" applyProtection="1">
      <alignment horizontal="left" vertical="center"/>
    </xf>
    <xf numFmtId="0" fontId="15" fillId="8" borderId="52" xfId="0" applyFont="1" applyFill="1" applyBorder="1" applyAlignment="1" applyProtection="1">
      <alignment horizontal="left" vertical="center"/>
    </xf>
    <xf numFmtId="0" fontId="15" fillId="8" borderId="0" xfId="0" applyFont="1" applyFill="1" applyBorder="1" applyAlignment="1" applyProtection="1">
      <alignment horizontal="left" vertical="center"/>
    </xf>
    <xf numFmtId="0" fontId="15" fillId="8" borderId="53" xfId="0" applyFont="1" applyFill="1" applyBorder="1" applyAlignment="1" applyProtection="1">
      <alignment horizontal="left" vertical="center"/>
    </xf>
    <xf numFmtId="0" fontId="15" fillId="8" borderId="48" xfId="0" applyFont="1" applyFill="1" applyBorder="1" applyAlignment="1" applyProtection="1">
      <alignment horizontal="left" vertical="center"/>
    </xf>
    <xf numFmtId="0" fontId="15" fillId="8" borderId="54" xfId="0" applyFont="1" applyFill="1" applyBorder="1" applyAlignment="1" applyProtection="1">
      <alignment horizontal="left" vertical="center"/>
    </xf>
    <xf numFmtId="0" fontId="22" fillId="0" borderId="38" xfId="0" applyFont="1" applyBorder="1" applyAlignment="1" applyProtection="1">
      <alignment horizontal="center" vertical="center" wrapText="1"/>
    </xf>
    <xf numFmtId="0" fontId="22" fillId="0" borderId="55" xfId="0" applyFont="1" applyBorder="1" applyAlignment="1" applyProtection="1">
      <alignment horizontal="center" vertical="center" wrapText="1"/>
    </xf>
    <xf numFmtId="0" fontId="9" fillId="0" borderId="30" xfId="0" applyFont="1" applyFill="1" applyBorder="1" applyAlignment="1" applyProtection="1">
      <alignment horizontal="right"/>
    </xf>
    <xf numFmtId="0" fontId="25" fillId="7" borderId="49" xfId="0" applyFont="1" applyFill="1" applyBorder="1" applyAlignment="1" applyProtection="1">
      <alignment horizontal="left" vertical="center"/>
    </xf>
    <xf numFmtId="0" fontId="25" fillId="7" borderId="30" xfId="0" applyFont="1" applyFill="1" applyBorder="1" applyAlignment="1" applyProtection="1">
      <alignment horizontal="left" vertical="center"/>
    </xf>
    <xf numFmtId="0" fontId="25" fillId="7" borderId="50" xfId="0" applyFont="1" applyFill="1" applyBorder="1" applyAlignment="1" applyProtection="1">
      <alignment horizontal="left" vertical="center"/>
    </xf>
    <xf numFmtId="0" fontId="9" fillId="6" borderId="41" xfId="0" applyFont="1" applyFill="1" applyBorder="1" applyAlignment="1" applyProtection="1">
      <alignment horizontal="left" vertical="center"/>
    </xf>
    <xf numFmtId="0" fontId="9" fillId="6" borderId="29" xfId="0" applyFont="1" applyFill="1" applyBorder="1" applyAlignment="1" applyProtection="1">
      <alignment horizontal="left" vertical="center"/>
    </xf>
    <xf numFmtId="0" fontId="9" fillId="6" borderId="20" xfId="0" applyFont="1" applyFill="1" applyBorder="1" applyAlignment="1" applyProtection="1">
      <alignment horizontal="left" vertical="center"/>
    </xf>
    <xf numFmtId="4" fontId="19" fillId="2" borderId="10" xfId="1" applyNumberFormat="1" applyFont="1" applyFill="1" applyBorder="1" applyAlignment="1" applyProtection="1">
      <alignment horizontal="center" vertical="center"/>
      <protection locked="0"/>
    </xf>
    <xf numFmtId="4" fontId="19" fillId="2" borderId="25" xfId="1" applyNumberFormat="1" applyFont="1" applyFill="1" applyBorder="1" applyAlignment="1" applyProtection="1">
      <alignment horizontal="center" vertical="center"/>
      <protection locked="0"/>
    </xf>
    <xf numFmtId="10" fontId="19" fillId="2" borderId="7" xfId="0" applyNumberFormat="1" applyFont="1" applyFill="1" applyBorder="1" applyAlignment="1" applyProtection="1">
      <alignment horizontal="center" vertical="center" wrapText="1"/>
      <protection locked="0"/>
    </xf>
    <xf numFmtId="10" fontId="19" fillId="2" borderId="22" xfId="0" applyNumberFormat="1" applyFont="1" applyFill="1" applyBorder="1" applyAlignment="1" applyProtection="1">
      <alignment horizontal="center" vertical="center" wrapText="1"/>
      <protection locked="0"/>
    </xf>
    <xf numFmtId="4" fontId="19" fillId="2" borderId="7" xfId="0" applyNumberFormat="1" applyFont="1" applyFill="1" applyBorder="1" applyAlignment="1" applyProtection="1">
      <alignment horizontal="right" vertical="center" wrapText="1" indent="1"/>
      <protection locked="0"/>
    </xf>
    <xf numFmtId="4" fontId="19" fillId="2" borderId="8" xfId="0" applyNumberFormat="1" applyFont="1" applyFill="1" applyBorder="1" applyAlignment="1" applyProtection="1">
      <alignment horizontal="right" vertical="center" wrapText="1" indent="1"/>
      <protection locked="0"/>
    </xf>
    <xf numFmtId="4" fontId="19" fillId="2" borderId="22" xfId="0" applyNumberFormat="1" applyFont="1" applyFill="1" applyBorder="1" applyAlignment="1" applyProtection="1">
      <alignment horizontal="right" vertical="center" wrapText="1" indent="1"/>
      <protection locked="0"/>
    </xf>
    <xf numFmtId="0" fontId="15" fillId="3" borderId="49" xfId="0" applyFont="1" applyFill="1" applyBorder="1" applyAlignment="1" applyProtection="1">
      <alignment horizontal="left" vertical="center"/>
    </xf>
    <xf numFmtId="0" fontId="15" fillId="3" borderId="30" xfId="0" applyFont="1" applyFill="1" applyBorder="1" applyAlignment="1" applyProtection="1">
      <alignment horizontal="left" vertical="center"/>
    </xf>
    <xf numFmtId="0" fontId="12" fillId="0" borderId="30" xfId="0" applyFont="1" applyBorder="1" applyAlignment="1" applyProtection="1">
      <alignment horizontal="center"/>
    </xf>
    <xf numFmtId="0" fontId="22" fillId="0" borderId="66" xfId="0" applyFont="1" applyBorder="1" applyAlignment="1" applyProtection="1">
      <alignment horizontal="center" vertical="center" wrapText="1"/>
    </xf>
    <xf numFmtId="0" fontId="9" fillId="6" borderId="41" xfId="0" applyFont="1" applyFill="1" applyBorder="1" applyAlignment="1" applyProtection="1">
      <alignment horizontal="left" vertical="center" wrapText="1"/>
    </xf>
    <xf numFmtId="0" fontId="9" fillId="6" borderId="29" xfId="0" applyFont="1" applyFill="1" applyBorder="1" applyAlignment="1" applyProtection="1">
      <alignment horizontal="left" vertical="center" wrapText="1"/>
    </xf>
    <xf numFmtId="0" fontId="9" fillId="6" borderId="20" xfId="0" applyFont="1" applyFill="1" applyBorder="1" applyAlignment="1" applyProtection="1">
      <alignment horizontal="left" vertical="center" wrapText="1"/>
    </xf>
    <xf numFmtId="0" fontId="15" fillId="3" borderId="41" xfId="0" applyFont="1" applyFill="1" applyBorder="1" applyAlignment="1" applyProtection="1">
      <alignment horizontal="left" vertical="center"/>
    </xf>
    <xf numFmtId="0" fontId="15" fillId="3" borderId="29" xfId="0" applyFont="1" applyFill="1" applyBorder="1" applyAlignment="1" applyProtection="1">
      <alignment horizontal="left" vertical="center"/>
    </xf>
    <xf numFmtId="0" fontId="15" fillId="3" borderId="56" xfId="0" applyFont="1" applyFill="1" applyBorder="1" applyAlignment="1" applyProtection="1">
      <alignment horizontal="left" vertical="center"/>
    </xf>
    <xf numFmtId="0" fontId="22" fillId="4" borderId="0" xfId="0" applyFont="1" applyFill="1" applyAlignment="1" applyProtection="1">
      <alignment horizontal="center" vertical="top"/>
    </xf>
    <xf numFmtId="0" fontId="22" fillId="0" borderId="58" xfId="0" applyFont="1" applyBorder="1" applyAlignment="1" applyProtection="1">
      <alignment horizontal="center" vertical="center" wrapText="1"/>
    </xf>
    <xf numFmtId="4" fontId="15" fillId="0" borderId="49" xfId="0" applyNumberFormat="1" applyFont="1" applyFill="1" applyBorder="1" applyAlignment="1" applyProtection="1">
      <alignment horizontal="center" vertical="center"/>
    </xf>
    <xf numFmtId="4" fontId="15" fillId="0" borderId="30" xfId="0" applyNumberFormat="1" applyFont="1" applyFill="1" applyBorder="1" applyAlignment="1" applyProtection="1">
      <alignment horizontal="center" vertical="center"/>
    </xf>
    <xf numFmtId="4" fontId="15" fillId="0" borderId="50" xfId="0" applyNumberFormat="1" applyFont="1" applyFill="1" applyBorder="1" applyAlignment="1" applyProtection="1">
      <alignment horizontal="center" vertical="center"/>
    </xf>
    <xf numFmtId="0" fontId="22" fillId="0" borderId="8" xfId="0" applyFont="1" applyBorder="1" applyAlignment="1" applyProtection="1">
      <alignment horizontal="center" vertical="center"/>
    </xf>
    <xf numFmtId="0" fontId="22" fillId="0" borderId="44"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52"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1" xfId="0" applyFont="1" applyBorder="1" applyAlignment="1" applyProtection="1">
      <alignment horizontal="center" vertical="center" wrapText="1"/>
    </xf>
    <xf numFmtId="9" fontId="15" fillId="0" borderId="10" xfId="4" applyFont="1" applyFill="1" applyBorder="1" applyAlignment="1" applyProtection="1">
      <alignment horizontal="center" vertical="center"/>
    </xf>
    <xf numFmtId="9" fontId="15" fillId="0" borderId="47" xfId="4" applyFont="1" applyFill="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62" xfId="0" applyFont="1" applyBorder="1" applyAlignment="1" applyProtection="1">
      <alignment horizontal="center" vertical="center"/>
    </xf>
    <xf numFmtId="9" fontId="15" fillId="0" borderId="49" xfId="0" applyNumberFormat="1" applyFont="1" applyFill="1" applyBorder="1" applyAlignment="1" applyProtection="1">
      <alignment horizontal="center" vertical="center"/>
    </xf>
    <xf numFmtId="9" fontId="15" fillId="0" borderId="50" xfId="0" applyNumberFormat="1" applyFont="1" applyFill="1" applyBorder="1" applyAlignment="1" applyProtection="1">
      <alignment horizontal="center" vertical="center"/>
    </xf>
    <xf numFmtId="0" fontId="2" fillId="0" borderId="58" xfId="0" applyFont="1" applyBorder="1" applyAlignment="1" applyProtection="1">
      <alignment horizontal="center" vertical="center" wrapText="1"/>
    </xf>
    <xf numFmtId="0" fontId="22" fillId="0" borderId="51"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51" xfId="0" applyFont="1" applyBorder="1" applyAlignment="1" applyProtection="1">
      <alignment horizontal="center" vertical="center" wrapText="1"/>
    </xf>
    <xf numFmtId="0" fontId="15" fillId="3" borderId="50" xfId="0" applyFont="1" applyFill="1" applyBorder="1" applyAlignment="1" applyProtection="1">
      <alignment horizontal="left" vertical="center"/>
    </xf>
    <xf numFmtId="9" fontId="15" fillId="0" borderId="10" xfId="0" applyNumberFormat="1" applyFont="1" applyFill="1" applyBorder="1" applyAlignment="1" applyProtection="1">
      <alignment horizontal="center" vertical="center"/>
    </xf>
    <xf numFmtId="9" fontId="15" fillId="0" borderId="47" xfId="0" applyNumberFormat="1" applyFont="1" applyFill="1" applyBorder="1" applyAlignment="1" applyProtection="1">
      <alignment horizontal="center" vertical="center"/>
    </xf>
    <xf numFmtId="0" fontId="22" fillId="0" borderId="8" xfId="0" applyFont="1" applyBorder="1" applyAlignment="1" applyProtection="1">
      <alignment horizontal="center" vertical="center" wrapText="1"/>
    </xf>
    <xf numFmtId="4" fontId="19" fillId="2" borderId="8" xfId="1" applyNumberFormat="1" applyFont="1" applyFill="1" applyBorder="1" applyAlignment="1" applyProtection="1">
      <alignment horizontal="center" vertical="center"/>
      <protection locked="0"/>
    </xf>
    <xf numFmtId="4" fontId="19" fillId="2" borderId="21" xfId="1" applyNumberFormat="1" applyFont="1" applyFill="1" applyBorder="1" applyAlignment="1" applyProtection="1">
      <alignment horizontal="center" vertical="center"/>
      <protection locked="0"/>
    </xf>
    <xf numFmtId="4" fontId="19" fillId="2" borderId="43" xfId="1" applyNumberFormat="1" applyFont="1" applyFill="1" applyBorder="1" applyAlignment="1" applyProtection="1">
      <alignment horizontal="center" vertical="center"/>
      <protection locked="0"/>
    </xf>
    <xf numFmtId="4" fontId="19" fillId="2" borderId="40" xfId="1" applyNumberFormat="1" applyFont="1" applyFill="1" applyBorder="1" applyAlignment="1" applyProtection="1">
      <alignment horizontal="center" vertical="center"/>
      <protection locked="0"/>
    </xf>
    <xf numFmtId="0" fontId="9" fillId="6" borderId="35" xfId="0" applyFont="1" applyFill="1" applyBorder="1" applyAlignment="1" applyProtection="1">
      <alignment horizontal="left" vertical="center" wrapText="1"/>
    </xf>
    <xf numFmtId="0" fontId="9" fillId="6" borderId="45" xfId="0" applyFont="1" applyFill="1" applyBorder="1" applyAlignment="1" applyProtection="1">
      <alignment horizontal="left" vertical="center" wrapText="1"/>
    </xf>
    <xf numFmtId="0" fontId="9" fillId="6" borderId="52" xfId="0" applyFont="1" applyFill="1" applyBorder="1" applyAlignment="1" applyProtection="1">
      <alignment horizontal="left" vertical="center" wrapText="1"/>
    </xf>
    <xf numFmtId="0" fontId="9" fillId="6" borderId="36" xfId="0" applyFont="1" applyFill="1" applyBorder="1" applyAlignment="1" applyProtection="1">
      <alignment horizontal="left" vertical="center" wrapText="1"/>
    </xf>
    <xf numFmtId="0" fontId="9" fillId="6" borderId="0" xfId="0" applyFont="1" applyFill="1" applyBorder="1" applyAlignment="1" applyProtection="1">
      <alignment horizontal="left" vertical="center" wrapText="1"/>
    </xf>
    <xf numFmtId="0" fontId="9" fillId="6" borderId="53" xfId="0" applyFont="1" applyFill="1" applyBorder="1" applyAlignment="1" applyProtection="1">
      <alignment horizontal="left" vertical="center" wrapText="1"/>
    </xf>
    <xf numFmtId="0" fontId="9" fillId="6" borderId="37" xfId="0" applyFont="1" applyFill="1" applyBorder="1" applyAlignment="1" applyProtection="1">
      <alignment horizontal="left" vertical="center" wrapText="1"/>
    </xf>
    <xf numFmtId="0" fontId="9" fillId="6" borderId="48" xfId="0" applyFont="1" applyFill="1" applyBorder="1" applyAlignment="1" applyProtection="1">
      <alignment horizontal="left" vertical="center" wrapText="1"/>
    </xf>
    <xf numFmtId="0" fontId="9" fillId="6" borderId="54" xfId="0" applyFont="1" applyFill="1" applyBorder="1" applyAlignment="1" applyProtection="1">
      <alignment horizontal="left" vertical="center" wrapText="1"/>
    </xf>
    <xf numFmtId="0" fontId="19" fillId="11" borderId="49" xfId="0" applyFont="1" applyFill="1" applyBorder="1" applyAlignment="1" applyProtection="1">
      <alignment horizontal="center" vertical="center" wrapText="1"/>
    </xf>
    <xf numFmtId="0" fontId="19" fillId="11" borderId="30" xfId="0" applyFont="1" applyFill="1" applyBorder="1" applyAlignment="1" applyProtection="1">
      <alignment horizontal="center" vertical="center" wrapText="1"/>
    </xf>
    <xf numFmtId="0" fontId="19" fillId="11" borderId="50" xfId="0" applyFont="1" applyFill="1" applyBorder="1" applyAlignment="1" applyProtection="1">
      <alignment horizontal="center" vertical="center" wrapText="1"/>
    </xf>
    <xf numFmtId="0" fontId="19" fillId="11" borderId="52" xfId="0" applyFont="1" applyFill="1" applyBorder="1" applyAlignment="1" applyProtection="1">
      <alignment horizontal="center" vertical="center" wrapText="1"/>
    </xf>
    <xf numFmtId="0" fontId="19" fillId="11" borderId="54" xfId="0" applyFont="1" applyFill="1" applyBorder="1" applyAlignment="1" applyProtection="1">
      <alignment horizontal="center" vertical="center" wrapText="1"/>
    </xf>
    <xf numFmtId="2" fontId="19" fillId="2" borderId="7" xfId="0" applyNumberFormat="1" applyFont="1" applyFill="1" applyBorder="1" applyAlignment="1" applyProtection="1">
      <alignment horizontal="center" vertical="center"/>
      <protection locked="0"/>
    </xf>
    <xf numFmtId="2" fontId="19" fillId="2" borderId="8" xfId="0" applyNumberFormat="1" applyFont="1" applyFill="1" applyBorder="1" applyAlignment="1" applyProtection="1">
      <alignment horizontal="center" vertical="center"/>
      <protection locked="0"/>
    </xf>
    <xf numFmtId="2" fontId="19" fillId="2" borderId="22" xfId="0" applyNumberFormat="1" applyFont="1" applyFill="1" applyBorder="1" applyAlignment="1" applyProtection="1">
      <alignment horizontal="center" vertical="center"/>
      <protection locked="0"/>
    </xf>
    <xf numFmtId="2" fontId="19" fillId="2" borderId="42" xfId="0" applyNumberFormat="1" applyFont="1" applyFill="1" applyBorder="1" applyAlignment="1" applyProtection="1">
      <alignment horizontal="center" vertical="center"/>
      <protection locked="0"/>
    </xf>
    <xf numFmtId="2" fontId="19" fillId="2" borderId="43" xfId="0" applyNumberFormat="1" applyFont="1" applyFill="1" applyBorder="1" applyAlignment="1" applyProtection="1">
      <alignment horizontal="center" vertical="center"/>
      <protection locked="0"/>
    </xf>
    <xf numFmtId="2" fontId="19" fillId="2" borderId="32" xfId="0" applyNumberFormat="1" applyFont="1" applyFill="1" applyBorder="1" applyAlignment="1" applyProtection="1">
      <alignment horizontal="center" vertical="center"/>
      <protection locked="0"/>
    </xf>
    <xf numFmtId="9" fontId="15" fillId="0" borderId="42" xfId="0" applyNumberFormat="1" applyFont="1" applyFill="1" applyBorder="1" applyAlignment="1" applyProtection="1">
      <alignment horizontal="center" vertical="center"/>
    </xf>
    <xf numFmtId="9" fontId="15" fillId="0" borderId="40" xfId="0" applyNumberFormat="1" applyFont="1" applyFill="1" applyBorder="1" applyAlignment="1" applyProtection="1">
      <alignment horizontal="center" vertical="center"/>
    </xf>
    <xf numFmtId="0" fontId="22" fillId="0" borderId="46" xfId="0" applyFont="1" applyBorder="1" applyAlignment="1" applyProtection="1">
      <alignment horizontal="center" vertical="center"/>
    </xf>
    <xf numFmtId="0" fontId="22" fillId="0" borderId="27" xfId="0" applyFont="1" applyBorder="1" applyAlignment="1" applyProtection="1">
      <alignment horizontal="center" vertical="center"/>
    </xf>
    <xf numFmtId="9" fontId="15" fillId="0" borderId="7" xfId="0" applyNumberFormat="1" applyFont="1" applyFill="1" applyBorder="1" applyAlignment="1" applyProtection="1">
      <alignment horizontal="center" vertical="center"/>
    </xf>
    <xf numFmtId="9" fontId="15" fillId="0" borderId="21" xfId="0" applyNumberFormat="1" applyFont="1" applyFill="1" applyBorder="1" applyAlignment="1" applyProtection="1">
      <alignment horizontal="center" vertical="center"/>
    </xf>
    <xf numFmtId="2" fontId="15" fillId="0" borderId="10" xfId="0" applyNumberFormat="1" applyFont="1" applyFill="1" applyBorder="1" applyAlignment="1" applyProtection="1">
      <alignment horizontal="center" vertical="center"/>
    </xf>
    <xf numFmtId="2" fontId="15" fillId="0" borderId="24" xfId="0" applyNumberFormat="1" applyFont="1" applyFill="1" applyBorder="1" applyAlignment="1" applyProtection="1">
      <alignment horizontal="center" vertical="center"/>
    </xf>
    <xf numFmtId="2" fontId="15" fillId="0" borderId="42" xfId="0" applyNumberFormat="1" applyFont="1" applyFill="1" applyBorder="1" applyAlignment="1" applyProtection="1">
      <alignment horizontal="center" vertical="center"/>
    </xf>
    <xf numFmtId="2" fontId="15" fillId="0" borderId="32" xfId="0" applyNumberFormat="1" applyFont="1" applyFill="1" applyBorder="1" applyAlignment="1" applyProtection="1">
      <alignment horizontal="center" vertical="center"/>
    </xf>
    <xf numFmtId="0" fontId="12" fillId="4" borderId="48" xfId="0" applyFont="1" applyFill="1" applyBorder="1" applyAlignment="1">
      <alignment horizontal="center"/>
    </xf>
    <xf numFmtId="0" fontId="19" fillId="11" borderId="35" xfId="0" applyFont="1" applyFill="1" applyBorder="1" applyAlignment="1" applyProtection="1">
      <alignment horizontal="center" vertical="center" wrapText="1"/>
    </xf>
    <xf numFmtId="0" fontId="19" fillId="11" borderId="45" xfId="0" applyFont="1" applyFill="1" applyBorder="1" applyAlignment="1" applyProtection="1">
      <alignment horizontal="center" vertical="center" wrapText="1"/>
    </xf>
    <xf numFmtId="0" fontId="19" fillId="11" borderId="36" xfId="0" applyFont="1" applyFill="1" applyBorder="1" applyAlignment="1" applyProtection="1">
      <alignment horizontal="center" vertical="center" wrapText="1"/>
    </xf>
    <xf numFmtId="0" fontId="19" fillId="11" borderId="0" xfId="0" applyFont="1" applyFill="1" applyBorder="1" applyAlignment="1" applyProtection="1">
      <alignment horizontal="center" vertical="center" wrapText="1"/>
    </xf>
    <xf numFmtId="0" fontId="19" fillId="11" borderId="53" xfId="0" applyFont="1" applyFill="1" applyBorder="1" applyAlignment="1" applyProtection="1">
      <alignment horizontal="center" vertical="center" wrapText="1"/>
    </xf>
    <xf numFmtId="4" fontId="19" fillId="2" borderId="21" xfId="0" applyNumberFormat="1" applyFont="1" applyFill="1" applyBorder="1" applyAlignment="1" applyProtection="1">
      <alignment horizontal="right" vertical="center" wrapText="1" indent="1"/>
      <protection locked="0"/>
    </xf>
    <xf numFmtId="4" fontId="19" fillId="2" borderId="7" xfId="0" applyNumberFormat="1" applyFont="1" applyFill="1" applyBorder="1" applyAlignment="1" applyProtection="1">
      <alignment horizontal="center" vertical="center" wrapText="1"/>
      <protection locked="0"/>
    </xf>
    <xf numFmtId="4" fontId="19" fillId="2" borderId="8" xfId="0" applyNumberFormat="1" applyFont="1" applyFill="1" applyBorder="1" applyAlignment="1" applyProtection="1">
      <alignment horizontal="center" vertical="center" wrapText="1"/>
      <protection locked="0"/>
    </xf>
    <xf numFmtId="4" fontId="19" fillId="2" borderId="22" xfId="0" applyNumberFormat="1" applyFont="1" applyFill="1" applyBorder="1" applyAlignment="1" applyProtection="1">
      <alignment horizontal="center" vertical="center" wrapText="1"/>
      <protection locked="0"/>
    </xf>
    <xf numFmtId="0" fontId="9" fillId="6" borderId="49" xfId="0" applyFont="1" applyFill="1" applyBorder="1" applyAlignment="1" applyProtection="1">
      <alignment horizontal="left" vertical="center" wrapText="1"/>
    </xf>
    <xf numFmtId="0" fontId="9" fillId="6" borderId="30" xfId="0" applyFont="1" applyFill="1" applyBorder="1" applyAlignment="1" applyProtection="1">
      <alignment horizontal="left" vertical="center" wrapText="1"/>
    </xf>
    <xf numFmtId="0" fontId="9" fillId="6" borderId="50" xfId="0" applyFont="1" applyFill="1" applyBorder="1" applyAlignment="1" applyProtection="1">
      <alignment horizontal="left" vertical="center" wrapText="1"/>
    </xf>
    <xf numFmtId="0" fontId="9" fillId="4" borderId="48" xfId="0" applyFont="1" applyFill="1" applyBorder="1" applyAlignment="1">
      <alignment horizontal="right" vertical="center"/>
    </xf>
    <xf numFmtId="0" fontId="10" fillId="4" borderId="48" xfId="0" applyFont="1" applyFill="1" applyBorder="1" applyAlignment="1">
      <alignment horizontal="right" vertical="center"/>
    </xf>
    <xf numFmtId="0" fontId="22" fillId="0" borderId="62" xfId="0" applyFont="1" applyBorder="1" applyAlignment="1" applyProtection="1">
      <alignment horizontal="center" vertical="center" wrapText="1"/>
    </xf>
    <xf numFmtId="4" fontId="15" fillId="0" borderId="30" xfId="1" applyNumberFormat="1" applyFont="1" applyFill="1" applyBorder="1" applyAlignment="1" applyProtection="1">
      <alignment horizontal="right" vertical="center"/>
    </xf>
    <xf numFmtId="4" fontId="15" fillId="0" borderId="50" xfId="1" applyNumberFormat="1" applyFont="1" applyFill="1" applyBorder="1" applyAlignment="1" applyProtection="1">
      <alignment horizontal="right" vertical="center"/>
    </xf>
    <xf numFmtId="4" fontId="15" fillId="0" borderId="49" xfId="1" applyNumberFormat="1" applyFont="1" applyFill="1" applyBorder="1" applyAlignment="1" applyProtection="1">
      <alignment horizontal="right" vertical="center" indent="1"/>
    </xf>
    <xf numFmtId="4" fontId="15" fillId="0" borderId="50" xfId="1" applyNumberFormat="1" applyFont="1" applyFill="1" applyBorder="1" applyAlignment="1" applyProtection="1">
      <alignment horizontal="right" vertical="center" indent="1"/>
    </xf>
    <xf numFmtId="0" fontId="15" fillId="3" borderId="49" xfId="0" applyFont="1" applyFill="1" applyBorder="1" applyAlignment="1" applyProtection="1">
      <alignment horizontal="left" vertical="center" wrapText="1"/>
    </xf>
    <xf numFmtId="4" fontId="2" fillId="2" borderId="5" xfId="1" applyNumberFormat="1" applyFont="1" applyFill="1" applyBorder="1" applyAlignment="1" applyProtection="1">
      <alignment horizontal="right" vertical="center" wrapText="1" indent="1"/>
      <protection locked="0"/>
    </xf>
    <xf numFmtId="4" fontId="2" fillId="2" borderId="18" xfId="1" applyNumberFormat="1" applyFont="1" applyFill="1" applyBorder="1" applyAlignment="1" applyProtection="1">
      <alignment horizontal="right" vertical="center" wrapText="1" indent="1"/>
      <protection locked="0"/>
    </xf>
    <xf numFmtId="4" fontId="8" fillId="2" borderId="2" xfId="1" applyNumberFormat="1" applyFont="1" applyFill="1" applyBorder="1" applyAlignment="1" applyProtection="1">
      <alignment horizontal="right" vertical="center" wrapText="1" indent="1"/>
      <protection locked="0"/>
    </xf>
    <xf numFmtId="4" fontId="8" fillId="2" borderId="6" xfId="1" applyNumberFormat="1" applyFont="1" applyFill="1" applyBorder="1" applyAlignment="1" applyProtection="1">
      <alignment horizontal="right" vertical="center" wrapText="1" indent="1"/>
      <protection locked="0"/>
    </xf>
    <xf numFmtId="0" fontId="16" fillId="0" borderId="38" xfId="0" applyFont="1" applyBorder="1" applyAlignment="1" applyProtection="1">
      <alignment horizontal="center" vertical="center" wrapText="1"/>
    </xf>
    <xf numFmtId="0" fontId="16" fillId="0" borderId="55" xfId="0" applyFont="1" applyBorder="1" applyAlignment="1" applyProtection="1">
      <alignment horizontal="center" vertical="center" wrapText="1"/>
    </xf>
    <xf numFmtId="4" fontId="11" fillId="0" borderId="7" xfId="1" applyNumberFormat="1" applyFont="1" applyFill="1" applyBorder="1" applyAlignment="1" applyProtection="1">
      <alignment horizontal="right" vertical="center" indent="1"/>
    </xf>
    <xf numFmtId="4" fontId="11" fillId="0" borderId="22" xfId="1" applyNumberFormat="1" applyFont="1" applyFill="1" applyBorder="1" applyAlignment="1" applyProtection="1">
      <alignment horizontal="right" vertical="center" indent="1"/>
    </xf>
    <xf numFmtId="4" fontId="8" fillId="2" borderId="2" xfId="1" applyNumberFormat="1" applyFont="1" applyFill="1" applyBorder="1" applyAlignment="1" applyProtection="1">
      <alignment horizontal="right" vertical="center" indent="1"/>
      <protection locked="0"/>
    </xf>
    <xf numFmtId="4" fontId="15" fillId="3" borderId="7" xfId="0" applyNumberFormat="1" applyFont="1" applyFill="1" applyBorder="1" applyAlignment="1" applyProtection="1">
      <alignment horizontal="center" vertical="center"/>
    </xf>
    <xf numFmtId="4" fontId="15" fillId="3" borderId="8" xfId="0" applyNumberFormat="1" applyFont="1" applyFill="1" applyBorder="1" applyAlignment="1" applyProtection="1">
      <alignment horizontal="center" vertical="center"/>
    </xf>
    <xf numFmtId="4" fontId="15" fillId="3" borderId="22" xfId="0" applyNumberFormat="1" applyFont="1" applyFill="1" applyBorder="1" applyAlignment="1" applyProtection="1">
      <alignment horizontal="center" vertical="center"/>
    </xf>
    <xf numFmtId="4" fontId="2" fillId="2" borderId="42" xfId="1" applyNumberFormat="1" applyFont="1" applyFill="1" applyBorder="1" applyAlignment="1" applyProtection="1">
      <alignment horizontal="center" vertical="center"/>
      <protection locked="0"/>
    </xf>
    <xf numFmtId="4" fontId="2" fillId="2" borderId="43" xfId="1" applyNumberFormat="1" applyFont="1" applyFill="1" applyBorder="1" applyAlignment="1" applyProtection="1">
      <alignment horizontal="center" vertical="center"/>
      <protection locked="0"/>
    </xf>
    <xf numFmtId="4" fontId="2" fillId="2" borderId="32" xfId="1" applyNumberFormat="1" applyFont="1" applyFill="1" applyBorder="1" applyAlignment="1" applyProtection="1">
      <alignment horizontal="center" vertical="center"/>
      <protection locked="0"/>
    </xf>
    <xf numFmtId="4" fontId="2" fillId="2" borderId="2" xfId="1" applyNumberFormat="1" applyFont="1" applyFill="1" applyBorder="1" applyAlignment="1" applyProtection="1">
      <alignment horizontal="right" vertical="center" wrapText="1" indent="1"/>
      <protection locked="0"/>
    </xf>
    <xf numFmtId="4" fontId="2" fillId="2" borderId="2" xfId="1" applyNumberFormat="1" applyFont="1" applyFill="1" applyBorder="1" applyAlignment="1" applyProtection="1">
      <alignment horizontal="right" vertical="center" indent="1"/>
      <protection locked="0"/>
    </xf>
    <xf numFmtId="4" fontId="8" fillId="2" borderId="7" xfId="1" applyNumberFormat="1" applyFont="1" applyFill="1" applyBorder="1" applyAlignment="1" applyProtection="1">
      <alignment horizontal="center" vertical="center"/>
      <protection locked="0"/>
    </xf>
    <xf numFmtId="4" fontId="8" fillId="2" borderId="8" xfId="1" applyNumberFormat="1" applyFont="1" applyFill="1" applyBorder="1" applyAlignment="1" applyProtection="1">
      <alignment horizontal="center" vertical="center"/>
      <protection locked="0"/>
    </xf>
    <xf numFmtId="4" fontId="8" fillId="2" borderId="22" xfId="1" applyNumberFormat="1" applyFont="1" applyFill="1" applyBorder="1" applyAlignment="1" applyProtection="1">
      <alignment horizontal="center" vertical="center"/>
      <protection locked="0"/>
    </xf>
    <xf numFmtId="0" fontId="16" fillId="0" borderId="6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21" xfId="0" applyFont="1" applyBorder="1" applyAlignment="1" applyProtection="1">
      <alignment horizontal="center" vertical="center" wrapText="1"/>
    </xf>
    <xf numFmtId="4" fontId="8" fillId="2" borderId="7" xfId="1" applyNumberFormat="1" applyFont="1" applyFill="1" applyBorder="1" applyAlignment="1" applyProtection="1">
      <alignment horizontal="right" vertical="center" wrapText="1" indent="1"/>
      <protection locked="0"/>
    </xf>
    <xf numFmtId="4" fontId="8" fillId="2" borderId="21" xfId="1" applyNumberFormat="1" applyFont="1" applyFill="1" applyBorder="1" applyAlignment="1" applyProtection="1">
      <alignment horizontal="right" vertical="center" wrapText="1" indent="1"/>
      <protection locked="0"/>
    </xf>
    <xf numFmtId="0" fontId="16" fillId="0" borderId="62"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4" fontId="8" fillId="2" borderId="22" xfId="1" applyNumberFormat="1" applyFont="1" applyFill="1" applyBorder="1" applyAlignment="1" applyProtection="1">
      <alignment horizontal="right" vertical="center" wrapText="1" indent="1"/>
      <protection locked="0"/>
    </xf>
    <xf numFmtId="0" fontId="9" fillId="6" borderId="57" xfId="0" applyFont="1" applyFill="1" applyBorder="1" applyAlignment="1" applyProtection="1">
      <alignment horizontal="left" vertical="center" wrapText="1"/>
    </xf>
    <xf numFmtId="4" fontId="8" fillId="2" borderId="9" xfId="1" applyNumberFormat="1" applyFont="1" applyFill="1" applyBorder="1" applyAlignment="1" applyProtection="1">
      <alignment horizontal="right" vertical="center" indent="1"/>
      <protection locked="0"/>
    </xf>
    <xf numFmtId="0" fontId="25" fillId="4" borderId="30" xfId="0" applyFont="1" applyFill="1" applyBorder="1" applyAlignment="1">
      <alignment horizontal="right" wrapText="1"/>
    </xf>
    <xf numFmtId="0" fontId="16" fillId="0" borderId="2" xfId="0" applyFont="1" applyBorder="1" applyAlignment="1">
      <alignment horizontal="center" vertical="center"/>
    </xf>
    <xf numFmtId="0" fontId="15" fillId="3" borderId="58" xfId="0" applyFont="1" applyFill="1" applyBorder="1" applyAlignment="1" applyProtection="1">
      <alignment horizontal="left" vertical="center"/>
    </xf>
    <xf numFmtId="0" fontId="15" fillId="3" borderId="51" xfId="0" applyFont="1" applyFill="1" applyBorder="1" applyAlignment="1" applyProtection="1">
      <alignment horizontal="left" vertical="center"/>
    </xf>
    <xf numFmtId="0" fontId="15" fillId="3" borderId="65" xfId="0" applyFont="1" applyFill="1" applyBorder="1" applyAlignment="1" applyProtection="1">
      <alignment horizontal="left" vertical="center"/>
    </xf>
    <xf numFmtId="4" fontId="19" fillId="0" borderId="49" xfId="1" applyNumberFormat="1" applyFont="1" applyFill="1" applyBorder="1" applyAlignment="1" applyProtection="1">
      <alignment horizontal="center" vertical="center"/>
      <protection locked="0"/>
    </xf>
    <xf numFmtId="4" fontId="19" fillId="0" borderId="30" xfId="1" applyNumberFormat="1" applyFont="1" applyFill="1" applyBorder="1" applyAlignment="1" applyProtection="1">
      <alignment horizontal="center" vertical="center"/>
      <protection locked="0"/>
    </xf>
    <xf numFmtId="4" fontId="19" fillId="2" borderId="7" xfId="0" applyNumberFormat="1" applyFont="1" applyFill="1" applyBorder="1" applyAlignment="1" applyProtection="1">
      <alignment horizontal="center" vertical="center"/>
      <protection locked="0"/>
    </xf>
    <xf numFmtId="4" fontId="19" fillId="2" borderId="8" xfId="0" applyNumberFormat="1" applyFont="1" applyFill="1" applyBorder="1" applyAlignment="1" applyProtection="1">
      <alignment horizontal="center" vertical="center"/>
      <protection locked="0"/>
    </xf>
    <xf numFmtId="4" fontId="19" fillId="2" borderId="22" xfId="0" applyNumberFormat="1" applyFont="1" applyFill="1" applyBorder="1" applyAlignment="1" applyProtection="1">
      <alignment horizontal="center" vertical="center"/>
      <protection locked="0"/>
    </xf>
    <xf numFmtId="4" fontId="19" fillId="2" borderId="42" xfId="0" applyNumberFormat="1" applyFont="1" applyFill="1" applyBorder="1" applyAlignment="1" applyProtection="1">
      <alignment horizontal="center" vertical="center"/>
      <protection locked="0"/>
    </xf>
    <xf numFmtId="4" fontId="19" fillId="2" borderId="43" xfId="0" applyNumberFormat="1" applyFont="1" applyFill="1" applyBorder="1" applyAlignment="1" applyProtection="1">
      <alignment horizontal="center" vertical="center"/>
      <protection locked="0"/>
    </xf>
    <xf numFmtId="4" fontId="19" fillId="2" borderId="32" xfId="0" applyNumberFormat="1" applyFont="1" applyFill="1" applyBorder="1" applyAlignment="1" applyProtection="1">
      <alignment horizontal="center" vertical="center"/>
      <protection locked="0"/>
    </xf>
    <xf numFmtId="0" fontId="22" fillId="0" borderId="4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55" xfId="0" applyFont="1" applyBorder="1" applyAlignment="1">
      <alignment horizontal="center" vertical="center" wrapText="1"/>
    </xf>
    <xf numFmtId="4" fontId="15" fillId="3" borderId="38" xfId="0" applyNumberFormat="1" applyFont="1" applyFill="1" applyBorder="1" applyAlignment="1" applyProtection="1">
      <alignment horizontal="center" vertical="center"/>
    </xf>
    <xf numFmtId="4" fontId="15" fillId="3" borderId="62" xfId="0" applyNumberFormat="1" applyFont="1" applyFill="1" applyBorder="1" applyAlignment="1" applyProtection="1">
      <alignment horizontal="center" vertical="center"/>
    </xf>
    <xf numFmtId="4" fontId="15" fillId="3" borderId="66" xfId="0" applyNumberFormat="1" applyFont="1" applyFill="1" applyBorder="1" applyAlignment="1" applyProtection="1">
      <alignment horizontal="center" vertical="center"/>
    </xf>
    <xf numFmtId="4" fontId="19" fillId="0" borderId="7" xfId="1" applyNumberFormat="1" applyFont="1" applyFill="1" applyBorder="1" applyAlignment="1" applyProtection="1">
      <alignment horizontal="right" vertical="center" indent="1"/>
    </xf>
    <xf numFmtId="4" fontId="19" fillId="0" borderId="22" xfId="1" applyNumberFormat="1" applyFont="1" applyFill="1" applyBorder="1" applyAlignment="1" applyProtection="1">
      <alignment horizontal="right" vertical="center" indent="1"/>
    </xf>
    <xf numFmtId="0" fontId="22" fillId="0" borderId="16" xfId="0" applyFont="1" applyBorder="1" applyAlignment="1">
      <alignment horizontal="center" vertical="center" wrapText="1"/>
    </xf>
    <xf numFmtId="0" fontId="22" fillId="0" borderId="2" xfId="0" applyFont="1" applyBorder="1" applyAlignment="1">
      <alignment horizontal="center" vertical="center" wrapText="1"/>
    </xf>
    <xf numFmtId="0" fontId="15" fillId="11" borderId="49" xfId="0" applyFont="1" applyFill="1" applyBorder="1" applyAlignment="1">
      <alignment horizontal="left" vertical="center" wrapText="1"/>
    </xf>
    <xf numFmtId="0" fontId="15" fillId="11" borderId="30" xfId="0" applyFont="1" applyFill="1" applyBorder="1" applyAlignment="1">
      <alignment horizontal="left" vertical="center" wrapText="1"/>
    </xf>
    <xf numFmtId="0" fontId="15" fillId="11" borderId="50" xfId="0" applyFont="1" applyFill="1" applyBorder="1" applyAlignment="1">
      <alignment horizontal="left" vertical="center" wrapText="1"/>
    </xf>
    <xf numFmtId="4" fontId="11" fillId="0" borderId="2" xfId="0" applyNumberFormat="1" applyFont="1" applyFill="1" applyBorder="1" applyAlignment="1" applyProtection="1">
      <alignment horizontal="left" vertical="center"/>
    </xf>
    <xf numFmtId="4" fontId="11" fillId="2" borderId="2" xfId="0" applyNumberFormat="1" applyFont="1" applyFill="1" applyBorder="1" applyAlignment="1" applyProtection="1">
      <alignment horizontal="right" vertical="center" indent="1"/>
      <protection locked="0"/>
    </xf>
    <xf numFmtId="10" fontId="11" fillId="0" borderId="2" xfId="0" applyNumberFormat="1" applyFont="1" applyFill="1" applyBorder="1" applyAlignment="1" applyProtection="1">
      <alignment horizontal="right" vertical="center" indent="1"/>
    </xf>
    <xf numFmtId="10" fontId="11" fillId="0" borderId="7" xfId="0" applyNumberFormat="1" applyFont="1" applyFill="1" applyBorder="1" applyAlignment="1" applyProtection="1">
      <alignment horizontal="right" vertical="center" indent="1"/>
    </xf>
    <xf numFmtId="10" fontId="11" fillId="0" borderId="6" xfId="0" applyNumberFormat="1" applyFont="1" applyFill="1" applyBorder="1" applyAlignment="1" applyProtection="1">
      <alignment horizontal="right" vertical="center" indent="1"/>
    </xf>
    <xf numFmtId="4" fontId="19" fillId="0" borderId="2" xfId="1" applyNumberFormat="1" applyFont="1" applyFill="1" applyBorder="1" applyAlignment="1" applyProtection="1">
      <alignment horizontal="right" vertical="center" indent="1"/>
    </xf>
    <xf numFmtId="4" fontId="19" fillId="0" borderId="6" xfId="1" applyNumberFormat="1" applyFont="1" applyFill="1" applyBorder="1" applyAlignment="1" applyProtection="1">
      <alignment horizontal="right" vertical="center" indent="1"/>
    </xf>
    <xf numFmtId="4" fontId="19" fillId="0" borderId="13" xfId="1" applyNumberFormat="1" applyFont="1" applyFill="1" applyBorder="1" applyAlignment="1" applyProtection="1">
      <alignment horizontal="right" vertical="center" indent="1"/>
    </xf>
    <xf numFmtId="4" fontId="19" fillId="0" borderId="42" xfId="1" applyNumberFormat="1" applyFont="1" applyFill="1" applyBorder="1" applyAlignment="1" applyProtection="1">
      <alignment horizontal="right" vertical="center" indent="1"/>
    </xf>
    <xf numFmtId="4" fontId="19" fillId="0" borderId="14" xfId="1" applyNumberFormat="1" applyFont="1" applyFill="1" applyBorder="1" applyAlignment="1" applyProtection="1">
      <alignment horizontal="right" vertical="center" indent="1"/>
    </xf>
    <xf numFmtId="0" fontId="25" fillId="4" borderId="48" xfId="0" applyFont="1" applyFill="1" applyBorder="1" applyAlignment="1">
      <alignment horizontal="right" wrapText="1"/>
    </xf>
    <xf numFmtId="0" fontId="16" fillId="0" borderId="16" xfId="0" applyFont="1" applyBorder="1" applyAlignment="1" applyProtection="1">
      <alignment horizontal="center" vertical="center"/>
    </xf>
    <xf numFmtId="0" fontId="16" fillId="0" borderId="38"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4" fontId="11" fillId="0" borderId="13" xfId="0" applyNumberFormat="1" applyFont="1" applyFill="1" applyBorder="1" applyAlignment="1" applyProtection="1">
      <alignment horizontal="left" vertical="center"/>
    </xf>
    <xf numFmtId="4" fontId="11" fillId="2" borderId="13" xfId="0" applyNumberFormat="1" applyFont="1" applyFill="1" applyBorder="1" applyAlignment="1" applyProtection="1">
      <alignment horizontal="right" vertical="center" indent="1"/>
      <protection locked="0"/>
    </xf>
    <xf numFmtId="10" fontId="11" fillId="0" borderId="13" xfId="0" applyNumberFormat="1" applyFont="1" applyFill="1" applyBorder="1" applyAlignment="1" applyProtection="1">
      <alignment horizontal="right" vertical="center" indent="1"/>
    </xf>
    <xf numFmtId="10" fontId="11" fillId="0" borderId="42" xfId="0" applyNumberFormat="1" applyFont="1" applyFill="1" applyBorder="1" applyAlignment="1" applyProtection="1">
      <alignment horizontal="right" vertical="center" indent="1"/>
    </xf>
    <xf numFmtId="10" fontId="11" fillId="0" borderId="14" xfId="0" applyNumberFormat="1" applyFont="1" applyFill="1" applyBorder="1" applyAlignment="1" applyProtection="1">
      <alignment horizontal="right" vertical="center" indent="1"/>
    </xf>
    <xf numFmtId="0" fontId="22" fillId="0" borderId="16"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xf>
    <xf numFmtId="0" fontId="22" fillId="0" borderId="38"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6" xfId="0" applyFont="1" applyBorder="1" applyAlignment="1" applyProtection="1">
      <alignment horizontal="center" vertical="center"/>
    </xf>
    <xf numFmtId="4" fontId="11" fillId="2" borderId="7" xfId="0" applyNumberFormat="1" applyFont="1" applyFill="1" applyBorder="1" applyAlignment="1" applyProtection="1">
      <alignment horizontal="right" vertical="center" indent="1"/>
      <protection locked="0"/>
    </xf>
    <xf numFmtId="4" fontId="11" fillId="2" borderId="6" xfId="0" applyNumberFormat="1" applyFont="1" applyFill="1" applyBorder="1" applyAlignment="1" applyProtection="1">
      <alignment horizontal="right" vertical="center" indent="1"/>
      <protection locked="0"/>
    </xf>
    <xf numFmtId="4" fontId="11" fillId="0" borderId="5" xfId="0" applyNumberFormat="1" applyFont="1" applyFill="1" applyBorder="1" applyAlignment="1" applyProtection="1">
      <alignment horizontal="left" vertical="center"/>
    </xf>
    <xf numFmtId="4" fontId="11" fillId="2" borderId="5" xfId="0" applyNumberFormat="1" applyFont="1" applyFill="1" applyBorder="1" applyAlignment="1" applyProtection="1">
      <alignment horizontal="right" vertical="center" indent="1"/>
      <protection locked="0"/>
    </xf>
    <xf numFmtId="4" fontId="11" fillId="2" borderId="10" xfId="0" applyNumberFormat="1" applyFont="1" applyFill="1" applyBorder="1" applyAlignment="1" applyProtection="1">
      <alignment horizontal="right" vertical="center" indent="1"/>
      <protection locked="0"/>
    </xf>
    <xf numFmtId="4" fontId="11" fillId="2" borderId="18" xfId="0" applyNumberFormat="1" applyFont="1" applyFill="1" applyBorder="1" applyAlignment="1" applyProtection="1">
      <alignment horizontal="right" vertical="center" indent="1"/>
      <protection locked="0"/>
    </xf>
    <xf numFmtId="0" fontId="15" fillId="3" borderId="20" xfId="0" applyFont="1" applyFill="1" applyBorder="1" applyAlignment="1" applyProtection="1">
      <alignment horizontal="left" vertical="center"/>
    </xf>
    <xf numFmtId="4" fontId="15" fillId="0" borderId="41" xfId="0" applyNumberFormat="1" applyFont="1" applyFill="1" applyBorder="1" applyAlignment="1" applyProtection="1">
      <alignment horizontal="right" vertical="center" indent="1"/>
    </xf>
    <xf numFmtId="4" fontId="15" fillId="0" borderId="29" xfId="0" applyNumberFormat="1" applyFont="1" applyFill="1" applyBorder="1" applyAlignment="1" applyProtection="1">
      <alignment horizontal="right" vertical="center" indent="1"/>
    </xf>
    <xf numFmtId="4" fontId="15" fillId="0" borderId="56" xfId="0" applyNumberFormat="1" applyFont="1" applyFill="1" applyBorder="1" applyAlignment="1" applyProtection="1">
      <alignment horizontal="right" vertical="center" indent="1"/>
    </xf>
    <xf numFmtId="4" fontId="15" fillId="0" borderId="20" xfId="0" applyNumberFormat="1" applyFont="1" applyFill="1" applyBorder="1" applyAlignment="1" applyProtection="1">
      <alignment horizontal="right" vertical="center" indent="1"/>
    </xf>
    <xf numFmtId="0" fontId="16" fillId="0" borderId="2"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6" xfId="0" applyFont="1" applyBorder="1" applyAlignment="1" applyProtection="1">
      <alignment horizontal="center" vertical="center"/>
    </xf>
    <xf numFmtId="4" fontId="11" fillId="0" borderId="7" xfId="0" applyNumberFormat="1" applyFont="1" applyFill="1" applyBorder="1" applyAlignment="1" applyProtection="1">
      <alignment horizontal="left" vertical="center" wrapText="1"/>
    </xf>
    <xf numFmtId="4" fontId="11" fillId="0" borderId="8" xfId="0" applyNumberFormat="1" applyFont="1" applyFill="1" applyBorder="1" applyAlignment="1" applyProtection="1">
      <alignment horizontal="left" vertical="center" wrapText="1"/>
    </xf>
    <xf numFmtId="4" fontId="11" fillId="0" borderId="22" xfId="0" applyNumberFormat="1" applyFont="1" applyFill="1" applyBorder="1" applyAlignment="1" applyProtection="1">
      <alignment horizontal="left" vertical="center" wrapText="1"/>
    </xf>
    <xf numFmtId="0" fontId="16" fillId="0" borderId="16"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9" fillId="6" borderId="56" xfId="0" applyFont="1" applyFill="1" applyBorder="1" applyAlignment="1" applyProtection="1">
      <alignment horizontal="left" vertical="center" wrapText="1"/>
    </xf>
    <xf numFmtId="0" fontId="22" fillId="0" borderId="58" xfId="0" applyFont="1" applyBorder="1" applyAlignment="1">
      <alignment horizontal="left" vertical="center" wrapText="1"/>
    </xf>
    <xf numFmtId="0" fontId="22" fillId="0" borderId="11" xfId="0" applyFont="1" applyBorder="1" applyAlignment="1">
      <alignment horizontal="left" vertical="center"/>
    </xf>
    <xf numFmtId="0" fontId="22" fillId="0" borderId="51"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horizontal="center" vertical="center"/>
    </xf>
    <xf numFmtId="0" fontId="22" fillId="0" borderId="38"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2" xfId="0" applyFont="1" applyBorder="1" applyAlignment="1">
      <alignment horizontal="center" vertical="center"/>
    </xf>
    <xf numFmtId="0" fontId="9" fillId="6" borderId="49" xfId="0" applyFont="1" applyFill="1" applyBorder="1" applyAlignment="1">
      <alignment horizontal="left" vertical="center" wrapText="1"/>
    </xf>
    <xf numFmtId="0" fontId="9" fillId="6" borderId="30" xfId="0" applyFont="1" applyFill="1" applyBorder="1" applyAlignment="1">
      <alignment horizontal="left" vertical="center" wrapText="1"/>
    </xf>
    <xf numFmtId="0" fontId="9" fillId="6" borderId="50" xfId="0" applyFont="1" applyFill="1" applyBorder="1" applyAlignment="1">
      <alignment horizontal="left" vertical="center" wrapText="1"/>
    </xf>
    <xf numFmtId="0" fontId="28" fillId="7" borderId="49" xfId="0" applyFont="1" applyFill="1" applyBorder="1" applyAlignment="1" applyProtection="1">
      <alignment horizontal="left" vertical="center" wrapText="1"/>
    </xf>
    <xf numFmtId="0" fontId="28" fillId="7" borderId="30" xfId="0" applyFont="1" applyFill="1" applyBorder="1" applyAlignment="1" applyProtection="1">
      <alignment horizontal="left" vertical="center" wrapText="1"/>
    </xf>
    <xf numFmtId="0" fontId="28" fillId="7" borderId="50" xfId="0" applyFont="1" applyFill="1" applyBorder="1" applyAlignment="1" applyProtection="1">
      <alignment horizontal="left" vertical="center" wrapText="1"/>
    </xf>
    <xf numFmtId="0" fontId="19" fillId="0" borderId="49" xfId="0" applyFont="1" applyBorder="1" applyAlignment="1">
      <alignment horizontal="left" vertical="center"/>
    </xf>
    <xf numFmtId="0" fontId="19" fillId="0" borderId="30" xfId="0" applyFont="1" applyBorder="1" applyAlignment="1">
      <alignment horizontal="left" vertical="center"/>
    </xf>
    <xf numFmtId="49" fontId="19" fillId="2" borderId="49" xfId="0" applyNumberFormat="1" applyFont="1" applyFill="1" applyBorder="1" applyAlignment="1" applyProtection="1">
      <alignment horizontal="left" vertical="center" indent="1"/>
      <protection locked="0"/>
    </xf>
    <xf numFmtId="49" fontId="19" fillId="2" borderId="30" xfId="0" applyNumberFormat="1" applyFont="1" applyFill="1" applyBorder="1" applyAlignment="1" applyProtection="1">
      <alignment horizontal="left" vertical="center" indent="1"/>
      <protection locked="0"/>
    </xf>
    <xf numFmtId="49" fontId="19" fillId="2" borderId="50" xfId="0" applyNumberFormat="1" applyFont="1" applyFill="1" applyBorder="1" applyAlignment="1" applyProtection="1">
      <alignment horizontal="left" vertical="center" indent="1"/>
      <protection locked="0"/>
    </xf>
    <xf numFmtId="0" fontId="3" fillId="4" borderId="0" xfId="2" applyFill="1" applyAlignment="1" applyProtection="1">
      <alignment horizontal="left" shrinkToFit="1"/>
    </xf>
    <xf numFmtId="0" fontId="19" fillId="0" borderId="7" xfId="5" applyFont="1" applyBorder="1" applyAlignment="1">
      <alignment horizontal="left" vertical="center" wrapText="1"/>
    </xf>
    <xf numFmtId="0" fontId="19" fillId="0" borderId="8" xfId="5" applyFont="1" applyBorder="1" applyAlignment="1">
      <alignment horizontal="left" vertical="center" wrapText="1"/>
    </xf>
    <xf numFmtId="4" fontId="19" fillId="8" borderId="7" xfId="5" applyNumberFormat="1" applyFont="1" applyFill="1" applyBorder="1" applyAlignment="1" applyProtection="1">
      <alignment horizontal="center" vertical="center"/>
    </xf>
    <xf numFmtId="4" fontId="19" fillId="8" borderId="21" xfId="5" applyNumberFormat="1" applyFont="1" applyFill="1" applyBorder="1" applyAlignment="1" applyProtection="1">
      <alignment horizontal="center" vertical="center"/>
    </xf>
    <xf numFmtId="0" fontId="19" fillId="0" borderId="24" xfId="5" applyFont="1" applyBorder="1" applyAlignment="1">
      <alignment horizontal="left" vertical="center" wrapText="1"/>
    </xf>
    <xf numFmtId="0" fontId="19" fillId="0" borderId="25" xfId="5" applyFont="1" applyBorder="1" applyAlignment="1">
      <alignment horizontal="left" vertical="center" wrapText="1"/>
    </xf>
    <xf numFmtId="0" fontId="19" fillId="0" borderId="43" xfId="5" applyFont="1" applyBorder="1" applyAlignment="1">
      <alignment horizontal="left" vertical="center" wrapText="1"/>
    </xf>
    <xf numFmtId="0" fontId="19" fillId="0" borderId="32" xfId="5" applyFont="1" applyBorder="1" applyAlignment="1">
      <alignment horizontal="left" vertical="center" wrapText="1"/>
    </xf>
    <xf numFmtId="4" fontId="19" fillId="8" borderId="10" xfId="5" applyNumberFormat="1" applyFont="1" applyFill="1" applyBorder="1" applyAlignment="1" applyProtection="1">
      <alignment horizontal="center" vertical="center"/>
    </xf>
    <xf numFmtId="4" fontId="19" fillId="8" borderId="47" xfId="5" applyNumberFormat="1" applyFont="1" applyFill="1" applyBorder="1" applyAlignment="1" applyProtection="1">
      <alignment horizontal="center" vertical="center"/>
    </xf>
    <xf numFmtId="0" fontId="19" fillId="0" borderId="24" xfId="5" applyFont="1" applyBorder="1" applyAlignment="1">
      <alignment horizontal="left" vertical="center"/>
    </xf>
    <xf numFmtId="0" fontId="19" fillId="0" borderId="25" xfId="5" applyFont="1" applyBorder="1" applyAlignment="1">
      <alignment horizontal="left" vertical="center"/>
    </xf>
    <xf numFmtId="164" fontId="19" fillId="2" borderId="7" xfId="5" applyNumberFormat="1" applyFont="1" applyFill="1" applyBorder="1" applyAlignment="1" applyProtection="1">
      <alignment horizontal="center" vertical="center"/>
      <protection locked="0"/>
    </xf>
    <xf numFmtId="164" fontId="19" fillId="2" borderId="21" xfId="5" applyNumberFormat="1" applyFont="1" applyFill="1" applyBorder="1" applyAlignment="1" applyProtection="1">
      <alignment horizontal="center" vertical="center"/>
      <protection locked="0"/>
    </xf>
    <xf numFmtId="0" fontId="1" fillId="4" borderId="0" xfId="5" applyFill="1" applyAlignment="1">
      <alignment horizontal="left"/>
    </xf>
    <xf numFmtId="0" fontId="28" fillId="7" borderId="49" xfId="5" applyFont="1" applyFill="1" applyBorder="1" applyAlignment="1" applyProtection="1">
      <alignment horizontal="left" vertical="center" wrapText="1"/>
    </xf>
    <xf numFmtId="0" fontId="28" fillId="7" borderId="30" xfId="5" applyFont="1" applyFill="1" applyBorder="1" applyAlignment="1" applyProtection="1">
      <alignment horizontal="left" vertical="center" wrapText="1"/>
    </xf>
    <xf numFmtId="0" fontId="28" fillId="7" borderId="50" xfId="5" applyFont="1" applyFill="1" applyBorder="1" applyAlignment="1" applyProtection="1">
      <alignment horizontal="left" vertical="center" wrapText="1"/>
    </xf>
    <xf numFmtId="0" fontId="19" fillId="0" borderId="37" xfId="5" applyFont="1" applyBorder="1" applyAlignment="1">
      <alignment horizontal="center" vertical="center"/>
    </xf>
    <xf numFmtId="0" fontId="19" fillId="0" borderId="48" xfId="5" applyFont="1" applyBorder="1" applyAlignment="1">
      <alignment horizontal="center" vertical="center"/>
    </xf>
    <xf numFmtId="0" fontId="19" fillId="0" borderId="49" xfId="5" applyFont="1" applyBorder="1" applyAlignment="1">
      <alignment horizontal="center" vertical="center"/>
    </xf>
    <xf numFmtId="0" fontId="19" fillId="0" borderId="30" xfId="5" applyFont="1" applyBorder="1" applyAlignment="1">
      <alignment horizontal="center" vertical="center"/>
    </xf>
    <xf numFmtId="0" fontId="19" fillId="0" borderId="50" xfId="5" applyFont="1" applyBorder="1" applyAlignment="1">
      <alignment horizontal="center" vertical="center"/>
    </xf>
    <xf numFmtId="164" fontId="19" fillId="2" borderId="38" xfId="5" applyNumberFormat="1" applyFont="1" applyFill="1" applyBorder="1" applyAlignment="1" applyProtection="1">
      <alignment horizontal="center" vertical="center"/>
      <protection locked="0"/>
    </xf>
    <xf numFmtId="164" fontId="19" fillId="2" borderId="66" xfId="5" applyNumberFormat="1" applyFont="1" applyFill="1" applyBorder="1" applyAlignment="1" applyProtection="1">
      <alignment horizontal="center" vertical="center"/>
      <protection locked="0"/>
    </xf>
    <xf numFmtId="0" fontId="19" fillId="0" borderId="62" xfId="5" applyFont="1" applyBorder="1" applyAlignment="1">
      <alignment horizontal="left" vertical="center"/>
    </xf>
    <xf numFmtId="3" fontId="19" fillId="2" borderId="7" xfId="5" applyNumberFormat="1" applyFont="1" applyFill="1" applyBorder="1" applyAlignment="1" applyProtection="1">
      <alignment horizontal="center" vertical="center"/>
      <protection locked="0"/>
    </xf>
    <xf numFmtId="3" fontId="19" fillId="2" borderId="21" xfId="5" applyNumberFormat="1" applyFont="1" applyFill="1" applyBorder="1" applyAlignment="1" applyProtection="1">
      <alignment horizontal="center" vertical="center"/>
      <protection locked="0"/>
    </xf>
    <xf numFmtId="0" fontId="19" fillId="0" borderId="8" xfId="5" applyFont="1" applyBorder="1" applyAlignment="1">
      <alignment horizontal="left" vertical="center"/>
    </xf>
    <xf numFmtId="0" fontId="19" fillId="0" borderId="22" xfId="5" applyFont="1" applyBorder="1" applyAlignment="1">
      <alignment horizontal="left" vertical="center"/>
    </xf>
    <xf numFmtId="3" fontId="19" fillId="2" borderId="64" xfId="5" applyNumberFormat="1" applyFont="1" applyFill="1" applyBorder="1" applyAlignment="1" applyProtection="1">
      <alignment horizontal="center" vertical="center"/>
      <protection locked="0"/>
    </xf>
    <xf numFmtId="3" fontId="19" fillId="2" borderId="53" xfId="5" applyNumberFormat="1" applyFont="1" applyFill="1" applyBorder="1" applyAlignment="1" applyProtection="1">
      <alignment horizontal="center" vertical="center"/>
      <protection locked="0"/>
    </xf>
    <xf numFmtId="0" fontId="19" fillId="0" borderId="0" xfId="5" applyFont="1" applyBorder="1" applyAlignment="1">
      <alignment horizontal="left" vertical="center"/>
    </xf>
    <xf numFmtId="49" fontId="14" fillId="2" borderId="33" xfId="0" applyNumberFormat="1" applyFont="1" applyFill="1" applyBorder="1" applyAlignment="1" applyProtection="1">
      <alignment vertical="center"/>
      <protection locked="0"/>
    </xf>
    <xf numFmtId="49" fontId="14" fillId="2" borderId="8" xfId="0" applyNumberFormat="1" applyFont="1" applyFill="1" applyBorder="1" applyAlignment="1" applyProtection="1">
      <alignment vertical="center"/>
      <protection locked="0"/>
    </xf>
    <xf numFmtId="49" fontId="14" fillId="2" borderId="21" xfId="0" applyNumberFormat="1" applyFont="1" applyFill="1" applyBorder="1" applyAlignment="1" applyProtection="1">
      <alignment vertical="center"/>
      <protection locked="0"/>
    </xf>
    <xf numFmtId="49" fontId="14" fillId="2" borderId="33" xfId="0" applyNumberFormat="1" applyFont="1" applyFill="1" applyBorder="1" applyAlignment="1" applyProtection="1">
      <alignment horizontal="left" vertical="center"/>
      <protection locked="0"/>
    </xf>
    <xf numFmtId="49" fontId="14" fillId="2" borderId="8" xfId="0" applyNumberFormat="1" applyFont="1" applyFill="1" applyBorder="1" applyAlignment="1" applyProtection="1">
      <alignment horizontal="left" vertical="center"/>
      <protection locked="0"/>
    </xf>
    <xf numFmtId="49" fontId="14" fillId="2" borderId="21" xfId="0" applyNumberFormat="1" applyFont="1" applyFill="1" applyBorder="1" applyAlignment="1" applyProtection="1">
      <alignment horizontal="left" vertical="center"/>
      <protection locked="0"/>
    </xf>
    <xf numFmtId="0" fontId="29" fillId="5" borderId="49" xfId="0" applyFont="1" applyFill="1" applyBorder="1" applyAlignment="1" applyProtection="1">
      <alignment horizontal="left" vertical="center"/>
    </xf>
    <xf numFmtId="0" fontId="29" fillId="5" borderId="30" xfId="0" applyFont="1" applyFill="1" applyBorder="1" applyAlignment="1" applyProtection="1">
      <alignment horizontal="left" vertical="center"/>
    </xf>
    <xf numFmtId="0" fontId="29" fillId="5" borderId="50" xfId="0" applyFont="1" applyFill="1" applyBorder="1" applyAlignment="1" applyProtection="1">
      <alignment horizontal="left" vertical="center"/>
    </xf>
    <xf numFmtId="49" fontId="14" fillId="2" borderId="34" xfId="0" applyNumberFormat="1" applyFont="1" applyFill="1" applyBorder="1" applyAlignment="1" applyProtection="1">
      <alignment horizontal="left" vertical="center"/>
      <protection locked="0"/>
    </xf>
    <xf numFmtId="49" fontId="14" fillId="2" borderId="23" xfId="0" applyNumberFormat="1" applyFont="1" applyFill="1" applyBorder="1" applyAlignment="1" applyProtection="1">
      <alignment horizontal="left" vertical="center"/>
      <protection locked="0"/>
    </xf>
    <xf numFmtId="49" fontId="14" fillId="2" borderId="28" xfId="0" applyNumberFormat="1" applyFont="1" applyFill="1" applyBorder="1" applyAlignment="1" applyProtection="1">
      <alignment horizontal="left" vertical="center"/>
      <protection locked="0"/>
    </xf>
    <xf numFmtId="0" fontId="22" fillId="4" borderId="0" xfId="0" applyFont="1" applyFill="1" applyBorder="1" applyAlignment="1" applyProtection="1">
      <alignment horizontal="right" vertical="center" wrapText="1" indent="1"/>
    </xf>
    <xf numFmtId="0" fontId="14" fillId="0" borderId="9" xfId="0" applyFont="1" applyBorder="1" applyAlignment="1" applyProtection="1">
      <alignment horizontal="center" vertical="center"/>
    </xf>
    <xf numFmtId="0" fontId="29" fillId="5" borderId="41" xfId="0" applyFont="1" applyFill="1" applyBorder="1" applyAlignment="1" applyProtection="1">
      <alignment horizontal="left" vertical="center"/>
    </xf>
    <xf numFmtId="0" fontId="29" fillId="5" borderId="29" xfId="0" applyFont="1" applyFill="1" applyBorder="1" applyAlignment="1" applyProtection="1">
      <alignment horizontal="left" vertical="center"/>
    </xf>
    <xf numFmtId="0" fontId="29" fillId="5" borderId="20" xfId="0" applyFont="1" applyFill="1" applyBorder="1" applyAlignment="1" applyProtection="1">
      <alignment horizontal="left" vertical="center"/>
    </xf>
    <xf numFmtId="0" fontId="19" fillId="0" borderId="2" xfId="0" applyFont="1" applyBorder="1" applyAlignment="1" applyProtection="1">
      <alignment horizontal="left" vertical="center" wrapText="1"/>
    </xf>
    <xf numFmtId="0" fontId="19" fillId="0" borderId="13" xfId="0" applyFont="1" applyBorder="1" applyAlignment="1" applyProtection="1">
      <alignment horizontal="left" vertical="center" wrapText="1"/>
    </xf>
    <xf numFmtId="49" fontId="14" fillId="2" borderId="31" xfId="0" applyNumberFormat="1" applyFont="1" applyFill="1" applyBorder="1" applyAlignment="1" applyProtection="1">
      <alignment horizontal="left" vertical="center"/>
      <protection locked="0"/>
    </xf>
    <xf numFmtId="49" fontId="14" fillId="2" borderId="43" xfId="0" applyNumberFormat="1" applyFont="1" applyFill="1" applyBorder="1" applyAlignment="1" applyProtection="1">
      <alignment horizontal="left" vertical="center"/>
      <protection locked="0"/>
    </xf>
    <xf numFmtId="49" fontId="14" fillId="2" borderId="40" xfId="0" applyNumberFormat="1" applyFont="1" applyFill="1" applyBorder="1" applyAlignment="1" applyProtection="1">
      <alignment horizontal="left" vertical="center"/>
      <protection locked="0"/>
    </xf>
    <xf numFmtId="0" fontId="11" fillId="0" borderId="45" xfId="0" applyFont="1" applyFill="1" applyBorder="1" applyAlignment="1" applyProtection="1">
      <alignment horizontal="center" wrapText="1"/>
    </xf>
    <xf numFmtId="0" fontId="8" fillId="0" borderId="30" xfId="0" applyFont="1" applyBorder="1" applyAlignment="1" applyProtection="1">
      <alignment horizontal="center"/>
    </xf>
    <xf numFmtId="49" fontId="14" fillId="2" borderId="34" xfId="0" applyNumberFormat="1" applyFont="1" applyFill="1" applyBorder="1" applyAlignment="1" applyProtection="1">
      <alignment vertical="center"/>
      <protection locked="0"/>
    </xf>
    <xf numFmtId="49" fontId="14" fillId="2" borderId="23" xfId="0" applyNumberFormat="1" applyFont="1" applyFill="1" applyBorder="1" applyAlignment="1" applyProtection="1">
      <alignment vertical="center"/>
      <protection locked="0"/>
    </xf>
    <xf numFmtId="49" fontId="14" fillId="2" borderId="28" xfId="0" applyNumberFormat="1" applyFont="1" applyFill="1" applyBorder="1" applyAlignment="1" applyProtection="1">
      <alignment vertical="center"/>
      <protection locked="0"/>
    </xf>
    <xf numFmtId="49" fontId="14" fillId="2" borderId="31" xfId="0" applyNumberFormat="1" applyFont="1" applyFill="1" applyBorder="1" applyAlignment="1" applyProtection="1">
      <alignment vertical="center"/>
      <protection locked="0"/>
    </xf>
    <xf numFmtId="49" fontId="14" fillId="2" borderId="43" xfId="0" applyNumberFormat="1" applyFont="1" applyFill="1" applyBorder="1" applyAlignment="1" applyProtection="1">
      <alignment vertical="center"/>
      <protection locked="0"/>
    </xf>
    <xf numFmtId="49" fontId="14" fillId="2" borderId="40" xfId="0" applyNumberFormat="1" applyFont="1" applyFill="1" applyBorder="1" applyAlignment="1" applyProtection="1">
      <alignment vertical="center"/>
      <protection locked="0"/>
    </xf>
    <xf numFmtId="0" fontId="9" fillId="0" borderId="48" xfId="0" applyFont="1" applyFill="1" applyBorder="1" applyAlignment="1" applyProtection="1">
      <alignment horizontal="center" vertical="center"/>
    </xf>
    <xf numFmtId="0" fontId="29" fillId="5" borderId="15" xfId="0" applyFont="1" applyFill="1" applyBorder="1" applyAlignment="1" applyProtection="1">
      <alignment horizontal="left" vertical="center" wrapText="1"/>
    </xf>
    <xf numFmtId="0" fontId="29" fillId="5" borderId="17" xfId="0" applyFont="1" applyFill="1" applyBorder="1" applyAlignment="1" applyProtection="1">
      <alignment horizontal="left" vertical="center" wrapText="1"/>
    </xf>
    <xf numFmtId="0" fontId="29" fillId="5" borderId="63" xfId="0" applyFont="1" applyFill="1" applyBorder="1" applyAlignment="1" applyProtection="1">
      <alignment horizontal="left" vertical="center" wrapText="1"/>
    </xf>
    <xf numFmtId="0" fontId="29" fillId="5" borderId="60" xfId="0" applyFont="1" applyFill="1" applyBorder="1" applyAlignment="1" applyProtection="1">
      <alignment horizontal="left" vertical="center" wrapText="1"/>
    </xf>
    <xf numFmtId="0" fontId="29" fillId="5" borderId="19" xfId="0" applyFont="1" applyFill="1" applyBorder="1" applyAlignment="1" applyProtection="1">
      <alignment horizontal="left" vertical="center" wrapText="1"/>
    </xf>
    <xf numFmtId="0" fontId="29" fillId="5" borderId="14" xfId="0" applyFont="1" applyFill="1" applyBorder="1" applyAlignment="1" applyProtection="1">
      <alignment horizontal="left" vertical="center" wrapText="1"/>
    </xf>
    <xf numFmtId="0" fontId="19" fillId="0" borderId="2" xfId="0" applyFont="1" applyBorder="1" applyAlignment="1" applyProtection="1">
      <alignment horizontal="left" vertical="center"/>
    </xf>
    <xf numFmtId="0" fontId="38" fillId="10" borderId="72" xfId="0" applyFont="1" applyFill="1" applyBorder="1" applyAlignment="1" applyProtection="1">
      <alignment horizontal="center" vertical="center"/>
    </xf>
    <xf numFmtId="0" fontId="38" fillId="10" borderId="73" xfId="0" applyFont="1" applyFill="1" applyBorder="1" applyAlignment="1" applyProtection="1">
      <alignment horizontal="center" vertical="center"/>
    </xf>
    <xf numFmtId="0" fontId="38" fillId="10" borderId="49" xfId="0" applyFont="1" applyFill="1" applyBorder="1" applyAlignment="1" applyProtection="1">
      <alignment horizontal="center" vertical="center"/>
    </xf>
    <xf numFmtId="0" fontId="38" fillId="10" borderId="50" xfId="0" applyFont="1" applyFill="1" applyBorder="1" applyAlignment="1" applyProtection="1">
      <alignment horizontal="center" vertical="center"/>
    </xf>
    <xf numFmtId="0" fontId="22" fillId="4" borderId="0" xfId="0" applyFont="1" applyFill="1" applyBorder="1" applyAlignment="1" applyProtection="1">
      <alignment horizontal="left" vertical="center" wrapText="1"/>
    </xf>
    <xf numFmtId="0" fontId="12" fillId="0" borderId="0" xfId="0" applyFont="1" applyAlignment="1" applyProtection="1">
      <alignment horizontal="center"/>
    </xf>
    <xf numFmtId="4" fontId="15" fillId="0" borderId="10" xfId="1" applyNumberFormat="1" applyFont="1" applyFill="1" applyBorder="1" applyAlignment="1" applyProtection="1">
      <alignment horizontal="center" vertical="center"/>
    </xf>
    <xf numFmtId="4" fontId="15" fillId="0" borderId="24" xfId="1" applyNumberFormat="1" applyFont="1" applyFill="1" applyBorder="1" applyAlignment="1" applyProtection="1">
      <alignment horizontal="center" vertical="center"/>
    </xf>
    <xf numFmtId="4" fontId="15" fillId="0" borderId="25" xfId="1" applyNumberFormat="1" applyFont="1" applyFill="1" applyBorder="1" applyAlignment="1" applyProtection="1">
      <alignment horizontal="center" vertical="center"/>
    </xf>
    <xf numFmtId="4" fontId="15" fillId="0" borderId="42" xfId="1" applyNumberFormat="1" applyFont="1" applyFill="1" applyBorder="1" applyAlignment="1" applyProtection="1">
      <alignment horizontal="center" vertical="center"/>
    </xf>
    <xf numFmtId="4" fontId="15" fillId="0" borderId="43" xfId="1" applyNumberFormat="1" applyFont="1" applyFill="1" applyBorder="1" applyAlignment="1" applyProtection="1">
      <alignment horizontal="center" vertical="center"/>
    </xf>
    <xf numFmtId="4" fontId="15" fillId="0" borderId="32" xfId="1" applyNumberFormat="1" applyFont="1" applyFill="1" applyBorder="1" applyAlignment="1" applyProtection="1">
      <alignment horizontal="center" vertical="center"/>
    </xf>
    <xf numFmtId="0" fontId="19" fillId="0" borderId="74" xfId="0" applyFont="1" applyBorder="1" applyAlignment="1" applyProtection="1">
      <alignment horizontal="left" vertical="center" wrapText="1"/>
    </xf>
    <xf numFmtId="0" fontId="19" fillId="0" borderId="62" xfId="0" applyFont="1" applyBorder="1" applyAlignment="1" applyProtection="1">
      <alignment horizontal="left" vertical="center" wrapText="1"/>
    </xf>
    <xf numFmtId="0" fontId="19" fillId="0" borderId="55"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8" xfId="0" applyFont="1" applyBorder="1" applyAlignment="1" applyProtection="1">
      <alignment horizontal="left" vertical="center" wrapText="1"/>
    </xf>
    <xf numFmtId="0" fontId="19" fillId="0" borderId="22"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9" fillId="0" borderId="43" xfId="0" applyFont="1" applyBorder="1" applyAlignment="1" applyProtection="1">
      <alignment horizontal="left" vertical="center" wrapText="1"/>
    </xf>
    <xf numFmtId="0" fontId="19" fillId="0" borderId="32" xfId="0" applyFont="1" applyBorder="1" applyAlignment="1" applyProtection="1">
      <alignment horizontal="left" vertical="center" wrapText="1"/>
    </xf>
    <xf numFmtId="4" fontId="15" fillId="0" borderId="8" xfId="1" applyNumberFormat="1" applyFont="1" applyFill="1" applyBorder="1" applyAlignment="1" applyProtection="1">
      <alignment horizontal="center" vertical="center"/>
    </xf>
    <xf numFmtId="4" fontId="15" fillId="0" borderId="22" xfId="1" applyNumberFormat="1" applyFont="1" applyFill="1" applyBorder="1" applyAlignment="1" applyProtection="1">
      <alignment horizontal="center" vertical="center"/>
    </xf>
    <xf numFmtId="4" fontId="14" fillId="2" borderId="7" xfId="0" applyNumberFormat="1" applyFont="1" applyFill="1" applyBorder="1" applyAlignment="1" applyProtection="1">
      <alignment horizontal="center" vertical="center"/>
      <protection locked="0"/>
    </xf>
    <xf numFmtId="4" fontId="14" fillId="2" borderId="22" xfId="0" applyNumberFormat="1" applyFont="1" applyFill="1" applyBorder="1" applyAlignment="1" applyProtection="1">
      <alignment horizontal="center" vertical="center"/>
      <protection locked="0"/>
    </xf>
    <xf numFmtId="4" fontId="14" fillId="2" borderId="42" xfId="0" applyNumberFormat="1" applyFont="1" applyFill="1" applyBorder="1" applyAlignment="1" applyProtection="1">
      <alignment horizontal="center" vertical="center"/>
      <protection locked="0"/>
    </xf>
    <xf numFmtId="4" fontId="14" fillId="2" borderId="32" xfId="0" applyNumberFormat="1" applyFont="1" applyFill="1" applyBorder="1" applyAlignment="1" applyProtection="1">
      <alignment horizontal="center" vertical="center"/>
      <protection locked="0"/>
    </xf>
    <xf numFmtId="0" fontId="25" fillId="4" borderId="30" xfId="0" applyFont="1" applyFill="1" applyBorder="1" applyAlignment="1" applyProtection="1">
      <alignment horizontal="right" wrapText="1"/>
    </xf>
    <xf numFmtId="0" fontId="19" fillId="0" borderId="11" xfId="0" applyFont="1" applyBorder="1" applyAlignment="1" applyProtection="1">
      <alignment horizontal="left" vertical="center" wrapText="1"/>
    </xf>
    <xf numFmtId="0" fontId="19" fillId="0" borderId="9" xfId="0" applyFont="1" applyBorder="1" applyAlignment="1" applyProtection="1">
      <alignment horizontal="left" vertical="center" wrapText="1"/>
    </xf>
    <xf numFmtId="4" fontId="15" fillId="0" borderId="7" xfId="0" applyNumberFormat="1" applyFont="1" applyFill="1" applyBorder="1" applyAlignment="1" applyProtection="1">
      <alignment horizontal="right" vertical="center" wrapText="1" indent="1"/>
    </xf>
    <xf numFmtId="4" fontId="15" fillId="0" borderId="21" xfId="0" applyNumberFormat="1" applyFont="1" applyFill="1" applyBorder="1" applyAlignment="1" applyProtection="1">
      <alignment horizontal="right" vertical="center" wrapText="1" indent="1"/>
    </xf>
    <xf numFmtId="0" fontId="19" fillId="0" borderId="3" xfId="0" applyFont="1" applyBorder="1" applyAlignment="1" applyProtection="1">
      <alignment horizontal="left" vertical="center" wrapText="1"/>
    </xf>
    <xf numFmtId="4" fontId="15" fillId="0" borderId="7" xfId="1" applyNumberFormat="1" applyFont="1" applyFill="1" applyBorder="1" applyAlignment="1" applyProtection="1">
      <alignment horizontal="center" vertical="center"/>
    </xf>
    <xf numFmtId="4" fontId="15" fillId="0" borderId="64" xfId="1" applyNumberFormat="1" applyFont="1" applyFill="1" applyBorder="1" applyAlignment="1" applyProtection="1">
      <alignment horizontal="center" vertical="center"/>
    </xf>
    <xf numFmtId="4" fontId="15" fillId="0" borderId="0" xfId="1" applyNumberFormat="1" applyFont="1" applyFill="1" applyBorder="1" applyAlignment="1" applyProtection="1">
      <alignment horizontal="center" vertical="center"/>
    </xf>
    <xf numFmtId="4" fontId="15" fillId="0" borderId="39" xfId="1" applyNumberFormat="1" applyFont="1" applyFill="1" applyBorder="1" applyAlignment="1" applyProtection="1">
      <alignment horizontal="center" vertical="center"/>
    </xf>
    <xf numFmtId="0" fontId="19" fillId="0" borderId="19" xfId="0" applyFont="1" applyBorder="1" applyAlignment="1" applyProtection="1">
      <alignment horizontal="left" vertical="center" wrapText="1"/>
    </xf>
    <xf numFmtId="4" fontId="15" fillId="0" borderId="42" xfId="0" applyNumberFormat="1" applyFont="1" applyFill="1" applyBorder="1" applyAlignment="1" applyProtection="1">
      <alignment horizontal="right" vertical="center" wrapText="1" indent="1"/>
    </xf>
    <xf numFmtId="4" fontId="15" fillId="0" borderId="40" xfId="0" applyNumberFormat="1" applyFont="1" applyFill="1" applyBorder="1" applyAlignment="1" applyProtection="1">
      <alignment horizontal="right" vertical="center" wrapText="1" indent="1"/>
    </xf>
    <xf numFmtId="0" fontId="25" fillId="4" borderId="48" xfId="0" applyFont="1" applyFill="1" applyBorder="1" applyAlignment="1" applyProtection="1">
      <alignment horizontal="right" wrapText="1"/>
    </xf>
    <xf numFmtId="0" fontId="9" fillId="3" borderId="41" xfId="0" applyFont="1" applyFill="1" applyBorder="1" applyAlignment="1" applyProtection="1">
      <alignment horizontal="left" vertical="center"/>
    </xf>
    <xf numFmtId="0" fontId="9" fillId="3" borderId="29" xfId="0" applyFont="1" applyFill="1" applyBorder="1" applyAlignment="1" applyProtection="1">
      <alignment horizontal="left" vertical="center"/>
    </xf>
    <xf numFmtId="0" fontId="9" fillId="3" borderId="20" xfId="0" applyFont="1" applyFill="1" applyBorder="1" applyAlignment="1" applyProtection="1">
      <alignment horizontal="left" vertical="center"/>
    </xf>
    <xf numFmtId="0" fontId="22" fillId="0" borderId="65" xfId="0" applyFont="1" applyFill="1" applyBorder="1" applyAlignment="1" applyProtection="1">
      <alignment horizontal="center" vertical="center" wrapText="1"/>
    </xf>
    <xf numFmtId="0" fontId="22" fillId="0" borderId="60"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15" fillId="7" borderId="49" xfId="0" applyFont="1" applyFill="1" applyBorder="1" applyAlignment="1" applyProtection="1">
      <alignment horizontal="left" vertical="center"/>
    </xf>
    <xf numFmtId="0" fontId="15" fillId="7" borderId="30" xfId="0" applyFont="1" applyFill="1" applyBorder="1" applyAlignment="1" applyProtection="1">
      <alignment horizontal="left" vertical="center"/>
    </xf>
    <xf numFmtId="0" fontId="15" fillId="7" borderId="50" xfId="0" applyFont="1" applyFill="1" applyBorder="1" applyAlignment="1" applyProtection="1">
      <alignment horizontal="left" vertical="center"/>
    </xf>
    <xf numFmtId="0" fontId="22" fillId="0" borderId="11" xfId="0" applyFont="1" applyFill="1" applyBorder="1" applyAlignment="1" applyProtection="1">
      <alignment horizontal="center" vertical="center" textRotation="90"/>
    </xf>
    <xf numFmtId="0" fontId="22" fillId="0" borderId="3" xfId="0" applyFont="1" applyFill="1" applyBorder="1" applyAlignment="1" applyProtection="1">
      <alignment horizontal="center" vertical="center" textRotation="90"/>
    </xf>
    <xf numFmtId="0" fontId="15" fillId="7" borderId="41" xfId="0" applyFont="1" applyFill="1" applyBorder="1" applyAlignment="1" applyProtection="1">
      <alignment horizontal="left" vertical="center" wrapText="1"/>
    </xf>
    <xf numFmtId="0" fontId="15" fillId="7" borderId="29" xfId="0" applyFont="1" applyFill="1" applyBorder="1" applyAlignment="1" applyProtection="1">
      <alignment horizontal="left" vertical="center" wrapText="1"/>
    </xf>
    <xf numFmtId="0" fontId="15" fillId="7" borderId="56" xfId="0" applyFont="1" applyFill="1" applyBorder="1" applyAlignment="1" applyProtection="1">
      <alignment horizontal="left" vertical="center" wrapText="1"/>
    </xf>
    <xf numFmtId="0" fontId="22" fillId="0" borderId="44" xfId="0" applyFont="1" applyFill="1" applyBorder="1" applyAlignment="1" applyProtection="1">
      <alignment horizontal="center" vertical="center" wrapText="1"/>
    </xf>
    <xf numFmtId="0" fontId="22" fillId="0" borderId="45" xfId="0" applyFont="1" applyFill="1" applyBorder="1" applyAlignment="1" applyProtection="1">
      <alignment horizontal="center" vertical="center" wrapText="1"/>
    </xf>
    <xf numFmtId="0" fontId="22" fillId="0" borderId="46" xfId="0" applyFont="1" applyFill="1" applyBorder="1" applyAlignment="1" applyProtection="1">
      <alignment horizontal="center" vertical="center" wrapText="1"/>
    </xf>
    <xf numFmtId="0" fontId="22" fillId="0" borderId="64"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39"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wrapText="1"/>
    </xf>
    <xf numFmtId="0" fontId="22" fillId="0" borderId="27" xfId="0" applyFont="1" applyFill="1" applyBorder="1" applyAlignment="1" applyProtection="1">
      <alignment horizontal="center" vertical="center" wrapText="1"/>
    </xf>
    <xf numFmtId="0" fontId="16" fillId="0" borderId="10"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16" fillId="0" borderId="25" xfId="0" applyFont="1" applyBorder="1" applyAlignment="1" applyProtection="1">
      <alignment horizontal="center" vertical="center" wrapText="1"/>
    </xf>
    <xf numFmtId="4" fontId="15" fillId="0" borderId="9" xfId="0" applyNumberFormat="1" applyFont="1" applyBorder="1" applyAlignment="1" applyProtection="1">
      <alignment horizontal="right" vertical="center" wrapText="1" indent="1"/>
    </xf>
    <xf numFmtId="4" fontId="15" fillId="0" borderId="12" xfId="0" applyNumberFormat="1" applyFont="1" applyBorder="1" applyAlignment="1" applyProtection="1">
      <alignment horizontal="right" vertical="center" wrapText="1" indent="1"/>
    </xf>
    <xf numFmtId="4" fontId="15" fillId="0" borderId="42" xfId="0" applyNumberFormat="1" applyFont="1" applyBorder="1" applyAlignment="1" applyProtection="1">
      <alignment horizontal="right" vertical="center" wrapText="1" indent="1"/>
    </xf>
    <xf numFmtId="4" fontId="15" fillId="0" borderId="40" xfId="0" applyNumberFormat="1" applyFont="1" applyBorder="1" applyAlignment="1" applyProtection="1">
      <alignment horizontal="right" vertical="center" wrapText="1" indent="1"/>
    </xf>
    <xf numFmtId="4" fontId="15" fillId="0" borderId="38" xfId="0" applyNumberFormat="1" applyFont="1" applyBorder="1" applyAlignment="1" applyProtection="1">
      <alignment horizontal="right" vertical="center" wrapText="1" indent="1"/>
    </xf>
    <xf numFmtId="4" fontId="15" fillId="0" borderId="66" xfId="0" applyNumberFormat="1" applyFont="1" applyBorder="1" applyAlignment="1" applyProtection="1">
      <alignment horizontal="right" vertical="center" wrapText="1" indent="1"/>
    </xf>
    <xf numFmtId="0" fontId="15" fillId="7" borderId="49" xfId="0" applyFont="1" applyFill="1" applyBorder="1" applyAlignment="1" applyProtection="1">
      <alignment horizontal="left" vertical="center" wrapText="1"/>
    </xf>
    <xf numFmtId="0" fontId="15" fillId="7" borderId="30" xfId="0" applyFont="1" applyFill="1" applyBorder="1" applyAlignment="1" applyProtection="1">
      <alignment horizontal="left" vertical="center" wrapText="1"/>
    </xf>
    <xf numFmtId="0" fontId="15" fillId="7" borderId="50" xfId="0" applyFont="1" applyFill="1" applyBorder="1" applyAlignment="1" applyProtection="1">
      <alignment horizontal="left" vertical="center" wrapText="1"/>
    </xf>
    <xf numFmtId="0" fontId="15" fillId="7" borderId="41" xfId="0" applyFont="1" applyFill="1" applyBorder="1" applyAlignment="1" applyProtection="1">
      <alignment horizontal="left" vertical="center"/>
    </xf>
    <xf numFmtId="0" fontId="15" fillId="7" borderId="29" xfId="0" applyFont="1" applyFill="1" applyBorder="1" applyAlignment="1" applyProtection="1">
      <alignment horizontal="left" vertical="center"/>
    </xf>
    <xf numFmtId="0" fontId="15" fillId="7" borderId="20" xfId="0" applyFont="1" applyFill="1" applyBorder="1" applyAlignment="1" applyProtection="1">
      <alignment horizontal="left" vertical="center"/>
    </xf>
    <xf numFmtId="0" fontId="19" fillId="0" borderId="23" xfId="0" applyFont="1" applyBorder="1" applyAlignment="1" applyProtection="1">
      <alignment vertical="center"/>
    </xf>
    <xf numFmtId="0" fontId="19" fillId="4" borderId="62" xfId="0" applyFont="1" applyFill="1" applyBorder="1" applyAlignment="1" applyProtection="1">
      <alignment horizontal="left" vertical="center" wrapText="1"/>
    </xf>
    <xf numFmtId="0" fontId="19" fillId="4" borderId="55" xfId="0" applyFont="1" applyFill="1" applyBorder="1" applyAlignment="1" applyProtection="1">
      <alignment horizontal="left" vertical="center" wrapText="1"/>
    </xf>
    <xf numFmtId="0" fontId="14" fillId="0" borderId="30" xfId="0" applyFont="1" applyBorder="1" applyAlignment="1" applyProtection="1">
      <alignment horizontal="center"/>
    </xf>
    <xf numFmtId="0" fontId="19" fillId="4" borderId="8" xfId="0" applyFont="1" applyFill="1" applyBorder="1" applyAlignment="1" applyProtection="1">
      <alignment horizontal="left" vertical="center" wrapText="1"/>
    </xf>
    <xf numFmtId="0" fontId="19" fillId="4" borderId="22" xfId="0" applyFont="1" applyFill="1" applyBorder="1" applyAlignment="1" applyProtection="1">
      <alignment horizontal="left" vertical="center" wrapText="1"/>
    </xf>
    <xf numFmtId="0" fontId="9" fillId="7" borderId="49" xfId="0" applyFont="1" applyFill="1" applyBorder="1" applyAlignment="1" applyProtection="1">
      <alignment horizontal="left" vertical="center" wrapText="1"/>
    </xf>
    <xf numFmtId="0" fontId="9" fillId="7" borderId="30" xfId="0" applyFont="1" applyFill="1" applyBorder="1" applyAlignment="1" applyProtection="1">
      <alignment horizontal="left" vertical="center" wrapText="1"/>
    </xf>
    <xf numFmtId="0" fontId="9" fillId="7" borderId="50" xfId="0" applyFont="1" applyFill="1" applyBorder="1" applyAlignment="1" applyProtection="1">
      <alignment horizontal="left" vertical="center" wrapText="1"/>
    </xf>
    <xf numFmtId="0" fontId="19" fillId="0" borderId="23" xfId="0" applyFont="1" applyBorder="1" applyAlignment="1" applyProtection="1">
      <alignment vertical="center" wrapText="1"/>
    </xf>
    <xf numFmtId="0" fontId="19" fillId="4" borderId="2" xfId="0" applyFont="1" applyFill="1" applyBorder="1" applyAlignment="1" applyProtection="1">
      <alignment horizontal="left" vertical="center" wrapText="1"/>
    </xf>
    <xf numFmtId="0" fontId="14" fillId="4" borderId="45" xfId="0" applyFont="1" applyFill="1" applyBorder="1" applyAlignment="1" applyProtection="1">
      <alignment horizontal="left"/>
    </xf>
    <xf numFmtId="0" fontId="19" fillId="4" borderId="27" xfId="0" applyFont="1" applyFill="1" applyBorder="1" applyAlignment="1" applyProtection="1">
      <alignment horizontal="left" vertical="center" wrapText="1"/>
    </xf>
    <xf numFmtId="0" fontId="19" fillId="4" borderId="9" xfId="0" applyFont="1" applyFill="1" applyBorder="1" applyAlignment="1" applyProtection="1">
      <alignment horizontal="left" vertical="center" wrapText="1"/>
    </xf>
    <xf numFmtId="0" fontId="19" fillId="4" borderId="43" xfId="0" applyFont="1" applyFill="1" applyBorder="1" applyAlignment="1" applyProtection="1">
      <alignment horizontal="left" vertical="center" wrapText="1"/>
    </xf>
    <xf numFmtId="0" fontId="19" fillId="4" borderId="32" xfId="0" applyFont="1" applyFill="1" applyBorder="1" applyAlignment="1" applyProtection="1">
      <alignment horizontal="left" vertical="center" wrapText="1"/>
    </xf>
    <xf numFmtId="0" fontId="19" fillId="4" borderId="13" xfId="0" applyFont="1" applyFill="1" applyBorder="1" applyAlignment="1" applyProtection="1">
      <alignment horizontal="left" vertical="center" wrapText="1"/>
    </xf>
    <xf numFmtId="0" fontId="6" fillId="4" borderId="35" xfId="0" applyFont="1" applyFill="1" applyBorder="1" applyAlignment="1">
      <alignment horizontal="center" wrapText="1"/>
    </xf>
    <xf numFmtId="0" fontId="6" fillId="4" borderId="45" xfId="0" applyFont="1" applyFill="1" applyBorder="1" applyAlignment="1">
      <alignment horizontal="center" wrapText="1"/>
    </xf>
    <xf numFmtId="0" fontId="6" fillId="4" borderId="37" xfId="0" applyFont="1" applyFill="1" applyBorder="1" applyAlignment="1">
      <alignment horizontal="center" wrapText="1"/>
    </xf>
    <xf numFmtId="0" fontId="6" fillId="4" borderId="48" xfId="0" applyFont="1" applyFill="1" applyBorder="1" applyAlignment="1">
      <alignment horizontal="center" wrapText="1"/>
    </xf>
    <xf numFmtId="0" fontId="0" fillId="4" borderId="45" xfId="0" applyFill="1" applyBorder="1" applyAlignment="1">
      <alignment horizontal="center"/>
    </xf>
    <xf numFmtId="0" fontId="0" fillId="4" borderId="52" xfId="0" applyFill="1" applyBorder="1" applyAlignment="1">
      <alignment horizontal="center"/>
    </xf>
    <xf numFmtId="0" fontId="0" fillId="4" borderId="48" xfId="0" applyFill="1" applyBorder="1" applyAlignment="1">
      <alignment horizontal="center"/>
    </xf>
    <xf numFmtId="0" fontId="0" fillId="4" borderId="54" xfId="0" applyFill="1" applyBorder="1" applyAlignment="1">
      <alignment horizontal="center"/>
    </xf>
    <xf numFmtId="0" fontId="7" fillId="4" borderId="0" xfId="0" applyFont="1" applyFill="1" applyAlignment="1">
      <alignment horizontal="left"/>
    </xf>
    <xf numFmtId="0" fontId="0" fillId="4" borderId="0" xfId="0" applyFill="1" applyAlignment="1">
      <alignment horizontal="left" wrapText="1"/>
    </xf>
    <xf numFmtId="0" fontId="32" fillId="4" borderId="0" xfId="0" applyFont="1" applyFill="1" applyAlignment="1">
      <alignment horizontal="left" wrapText="1"/>
    </xf>
    <xf numFmtId="0" fontId="34" fillId="4" borderId="0" xfId="0" applyFont="1" applyFill="1" applyAlignment="1">
      <alignment horizontal="left" wrapText="1"/>
    </xf>
    <xf numFmtId="0" fontId="12" fillId="4" borderId="67" xfId="0" applyFont="1" applyFill="1" applyBorder="1" applyAlignment="1">
      <alignment horizontal="left" vertical="top" wrapText="1"/>
    </xf>
    <xf numFmtId="0" fontId="0" fillId="4" borderId="68" xfId="0" applyFill="1" applyBorder="1" applyAlignment="1">
      <alignment horizontal="left" vertical="top" wrapText="1"/>
    </xf>
    <xf numFmtId="0" fontId="0" fillId="4" borderId="69" xfId="0" applyFill="1" applyBorder="1" applyAlignment="1">
      <alignment horizontal="left" vertical="top" wrapText="1"/>
    </xf>
    <xf numFmtId="0" fontId="13" fillId="4" borderId="0" xfId="0" applyFont="1" applyFill="1" applyAlignment="1">
      <alignment horizontal="left" wrapText="1"/>
    </xf>
    <xf numFmtId="0" fontId="32" fillId="4" borderId="0" xfId="0" applyFont="1" applyFill="1" applyAlignment="1">
      <alignment horizontal="left"/>
    </xf>
    <xf numFmtId="0" fontId="3" fillId="4" borderId="0" xfId="2" applyFill="1" applyAlignment="1" applyProtection="1">
      <alignment horizontal="left"/>
    </xf>
    <xf numFmtId="0" fontId="33" fillId="4" borderId="0" xfId="2" applyFont="1" applyFill="1" applyAlignment="1" applyProtection="1">
      <alignment horizontal="left"/>
    </xf>
    <xf numFmtId="0" fontId="35" fillId="4" borderId="0" xfId="0" applyFont="1" applyFill="1" applyAlignment="1">
      <alignment horizontal="left" wrapText="1"/>
    </xf>
    <xf numFmtId="0" fontId="36" fillId="4" borderId="0" xfId="2" applyFont="1" applyFill="1" applyAlignment="1" applyProtection="1">
      <alignment horizontal="left" shrinkToFit="1"/>
    </xf>
    <xf numFmtId="0" fontId="32" fillId="4" borderId="0" xfId="0" applyFont="1" applyFill="1" applyAlignment="1">
      <alignment horizontal="center"/>
    </xf>
    <xf numFmtId="0" fontId="31" fillId="4" borderId="0" xfId="0" applyFont="1" applyFill="1" applyAlignment="1">
      <alignment horizontal="left"/>
    </xf>
  </cellXfs>
  <cellStyles count="6">
    <cellStyle name="Currency" xfId="1" builtinId="4"/>
    <cellStyle name="Hyperlink" xfId="2" builtinId="8"/>
    <cellStyle name="Normal" xfId="0" builtinId="0"/>
    <cellStyle name="Normal 2" xfId="5"/>
    <cellStyle name="Normal_porezna_popis_ureda" xfId="3"/>
    <cellStyle name="Percent" xfId="4" builtinId="5"/>
  </cellStyles>
  <dxfs count="0"/>
  <tableStyles count="0" defaultTableStyle="TableStyleMedium9"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ctrlProps/ctrlProp1.xml><?xml version="1.0" encoding="utf-8"?>
<formControlPr xmlns="http://schemas.microsoft.com/office/spreadsheetml/2009/9/main" objectType="Drop" dropLines="10" dropStyle="combo" dx="16" fmlaLink="prirezi!$C$3" fmlaRange="prirezi!$A$1:$A$313" sel="1" val="0"/>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rstebank.hr/" TargetMode="External"/></Relationships>
</file>

<file path=xl/drawings/drawing1.xml><?xml version="1.0" encoding="utf-8"?>
<xdr:wsDr xmlns:xdr="http://schemas.openxmlformats.org/drawingml/2006/spreadsheetDrawing" xmlns:a="http://schemas.openxmlformats.org/drawingml/2006/main">
  <xdr:twoCellAnchor>
    <xdr:from>
      <xdr:col>16</xdr:col>
      <xdr:colOff>725872</xdr:colOff>
      <xdr:row>13</xdr:row>
      <xdr:rowOff>78056</xdr:rowOff>
    </xdr:from>
    <xdr:to>
      <xdr:col>16</xdr:col>
      <xdr:colOff>877612</xdr:colOff>
      <xdr:row>13</xdr:row>
      <xdr:rowOff>239980</xdr:rowOff>
    </xdr:to>
    <xdr:sp macro="" textlink="">
      <xdr:nvSpPr>
        <xdr:cNvPr id="1034" name="Text Box 10"/>
        <xdr:cNvSpPr txBox="1">
          <a:spLocks noChangeArrowheads="1"/>
        </xdr:cNvSpPr>
      </xdr:nvSpPr>
      <xdr:spPr bwMode="auto">
        <a:xfrm>
          <a:off x="6339722" y="2922912"/>
          <a:ext cx="151740" cy="161924"/>
        </a:xfrm>
        <a:prstGeom prst="rect">
          <a:avLst/>
        </a:prstGeom>
        <a:noFill/>
        <a:ln w="9525">
          <a:noFill/>
          <a:miter lim="800000"/>
          <a:headEnd/>
          <a:tailEnd/>
        </a:ln>
      </xdr:spPr>
      <xdr:txBody>
        <a:bodyPr vertOverflow="clip" wrap="square" lIns="18288" tIns="22860" rIns="0" bIns="0" anchor="t" upright="1"/>
        <a:lstStyle/>
        <a:p>
          <a:pPr algn="l" rtl="0">
            <a:defRPr sz="1000"/>
          </a:pPr>
          <a:r>
            <a:rPr lang="hr-HR" sz="700" b="1" i="0" u="none" strike="noStrike" baseline="30000">
              <a:solidFill>
                <a:srgbClr val="000000"/>
              </a:solidFill>
              <a:latin typeface="Arial"/>
              <a:cs typeface="Arial"/>
            </a:rPr>
            <a:t>2</a:t>
          </a:r>
        </a:p>
      </xdr:txBody>
    </xdr:sp>
    <xdr:clientData/>
  </xdr:twoCellAnchor>
  <xdr:twoCellAnchor>
    <xdr:from>
      <xdr:col>10</xdr:col>
      <xdr:colOff>64265</xdr:colOff>
      <xdr:row>17</xdr:row>
      <xdr:rowOff>200714</xdr:rowOff>
    </xdr:from>
    <xdr:to>
      <xdr:col>10</xdr:col>
      <xdr:colOff>244436</xdr:colOff>
      <xdr:row>18</xdr:row>
      <xdr:rowOff>135072</xdr:rowOff>
    </xdr:to>
    <xdr:sp macro="" textlink="">
      <xdr:nvSpPr>
        <xdr:cNvPr id="1036" name="Text Box 12"/>
        <xdr:cNvSpPr txBox="1">
          <a:spLocks noChangeArrowheads="1"/>
        </xdr:cNvSpPr>
      </xdr:nvSpPr>
      <xdr:spPr bwMode="auto">
        <a:xfrm>
          <a:off x="3902955" y="3976286"/>
          <a:ext cx="180171" cy="152400"/>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3 </a:t>
          </a:r>
        </a:p>
      </xdr:txBody>
    </xdr:sp>
    <xdr:clientData/>
  </xdr:twoCellAnchor>
  <xdr:twoCellAnchor>
    <xdr:from>
      <xdr:col>4</xdr:col>
      <xdr:colOff>217981</xdr:colOff>
      <xdr:row>11</xdr:row>
      <xdr:rowOff>11289</xdr:rowOff>
    </xdr:from>
    <xdr:to>
      <xdr:col>4</xdr:col>
      <xdr:colOff>371070</xdr:colOff>
      <xdr:row>11</xdr:row>
      <xdr:rowOff>173213</xdr:rowOff>
    </xdr:to>
    <xdr:sp macro="" textlink="">
      <xdr:nvSpPr>
        <xdr:cNvPr id="4" name="Text Box 10"/>
        <xdr:cNvSpPr txBox="1">
          <a:spLocks noChangeArrowheads="1"/>
        </xdr:cNvSpPr>
      </xdr:nvSpPr>
      <xdr:spPr bwMode="auto">
        <a:xfrm>
          <a:off x="1456231" y="2421114"/>
          <a:ext cx="153089" cy="161924"/>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1" i="0" u="none" strike="noStrike" baseline="3000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412880</xdr:colOff>
      <xdr:row>19</xdr:row>
      <xdr:rowOff>218686</xdr:rowOff>
    </xdr:from>
    <xdr:to>
      <xdr:col>5</xdr:col>
      <xdr:colOff>565969</xdr:colOff>
      <xdr:row>19</xdr:row>
      <xdr:rowOff>380610</xdr:rowOff>
    </xdr:to>
    <xdr:sp macro="" textlink="">
      <xdr:nvSpPr>
        <xdr:cNvPr id="2" name="Text Box 10"/>
        <xdr:cNvSpPr txBox="1">
          <a:spLocks noChangeArrowheads="1"/>
        </xdr:cNvSpPr>
      </xdr:nvSpPr>
      <xdr:spPr bwMode="auto">
        <a:xfrm>
          <a:off x="3879980" y="5381236"/>
          <a:ext cx="153089" cy="161924"/>
        </a:xfrm>
        <a:prstGeom prst="rect">
          <a:avLst/>
        </a:prstGeom>
        <a:noFill/>
        <a:ln w="9525">
          <a:noFill/>
          <a:miter lim="800000"/>
          <a:headEnd/>
          <a:tailEnd/>
        </a:ln>
      </xdr:spPr>
      <xdr:txBody>
        <a:bodyPr vertOverflow="clip" wrap="square" lIns="18288" tIns="22860" rIns="0" bIns="0" anchor="t" upright="1"/>
        <a:lstStyle/>
        <a:p>
          <a:pPr algn="l" rtl="0">
            <a:defRPr sz="1000"/>
          </a:pPr>
          <a:r>
            <a:rPr lang="hr-HR" sz="1100" b="1" i="0" u="none" strike="noStrike" baseline="30000">
              <a:solidFill>
                <a:srgbClr val="000000"/>
              </a:solidFill>
              <a:latin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672321</xdr:colOff>
      <xdr:row>1</xdr:row>
      <xdr:rowOff>122208</xdr:rowOff>
    </xdr:from>
    <xdr:to>
      <xdr:col>7</xdr:col>
      <xdr:colOff>852492</xdr:colOff>
      <xdr:row>1</xdr:row>
      <xdr:rowOff>275641</xdr:rowOff>
    </xdr:to>
    <xdr:sp macro="" textlink="">
      <xdr:nvSpPr>
        <xdr:cNvPr id="3" name="Text Box 12"/>
        <xdr:cNvSpPr txBox="1">
          <a:spLocks noChangeArrowheads="1"/>
        </xdr:cNvSpPr>
      </xdr:nvSpPr>
      <xdr:spPr bwMode="auto">
        <a:xfrm>
          <a:off x="6101571" y="769908"/>
          <a:ext cx="180171" cy="153433"/>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1 </a:t>
          </a:r>
        </a:p>
      </xdr:txBody>
    </xdr:sp>
    <xdr:clientData/>
  </xdr:twoCellAnchor>
  <xdr:twoCellAnchor>
    <xdr:from>
      <xdr:col>7</xdr:col>
      <xdr:colOff>661179</xdr:colOff>
      <xdr:row>25</xdr:row>
      <xdr:rowOff>40257</xdr:rowOff>
    </xdr:from>
    <xdr:to>
      <xdr:col>7</xdr:col>
      <xdr:colOff>841350</xdr:colOff>
      <xdr:row>25</xdr:row>
      <xdr:rowOff>174640</xdr:rowOff>
    </xdr:to>
    <xdr:sp macro="" textlink="">
      <xdr:nvSpPr>
        <xdr:cNvPr id="4" name="Text Box 12"/>
        <xdr:cNvSpPr txBox="1">
          <a:spLocks noChangeArrowheads="1"/>
        </xdr:cNvSpPr>
      </xdr:nvSpPr>
      <xdr:spPr bwMode="auto">
        <a:xfrm>
          <a:off x="6090429" y="6860157"/>
          <a:ext cx="180171" cy="134383"/>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2 </a:t>
          </a:r>
        </a:p>
      </xdr:txBody>
    </xdr:sp>
    <xdr:clientData/>
  </xdr:twoCellAnchor>
  <xdr:twoCellAnchor>
    <xdr:from>
      <xdr:col>5</xdr:col>
      <xdr:colOff>310910</xdr:colOff>
      <xdr:row>39</xdr:row>
      <xdr:rowOff>24981</xdr:rowOff>
    </xdr:from>
    <xdr:to>
      <xdr:col>5</xdr:col>
      <xdr:colOff>502130</xdr:colOff>
      <xdr:row>40</xdr:row>
      <xdr:rowOff>54993</xdr:rowOff>
    </xdr:to>
    <xdr:sp macro="" textlink="">
      <xdr:nvSpPr>
        <xdr:cNvPr id="10" name="Text Box 12"/>
        <xdr:cNvSpPr txBox="1">
          <a:spLocks noChangeArrowheads="1"/>
        </xdr:cNvSpPr>
      </xdr:nvSpPr>
      <xdr:spPr bwMode="auto">
        <a:xfrm>
          <a:off x="4349510" y="10426281"/>
          <a:ext cx="191220" cy="191937"/>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3 </a:t>
          </a:r>
        </a:p>
      </xdr:txBody>
    </xdr:sp>
    <xdr:clientData/>
  </xdr:twoCellAnchor>
  <xdr:twoCellAnchor>
    <xdr:from>
      <xdr:col>7</xdr:col>
      <xdr:colOff>675196</xdr:colOff>
      <xdr:row>39</xdr:row>
      <xdr:rowOff>31450</xdr:rowOff>
    </xdr:from>
    <xdr:to>
      <xdr:col>7</xdr:col>
      <xdr:colOff>866416</xdr:colOff>
      <xdr:row>40</xdr:row>
      <xdr:rowOff>65236</xdr:rowOff>
    </xdr:to>
    <xdr:sp macro="" textlink="">
      <xdr:nvSpPr>
        <xdr:cNvPr id="11" name="Text Box 12"/>
        <xdr:cNvSpPr txBox="1">
          <a:spLocks noChangeArrowheads="1"/>
        </xdr:cNvSpPr>
      </xdr:nvSpPr>
      <xdr:spPr bwMode="auto">
        <a:xfrm>
          <a:off x="6104446" y="10432750"/>
          <a:ext cx="191220" cy="195711"/>
        </a:xfrm>
        <a:prstGeom prst="rect">
          <a:avLst/>
        </a:prstGeom>
        <a:no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723900</xdr:colOff>
      <xdr:row>23</xdr:row>
      <xdr:rowOff>123825</xdr:rowOff>
    </xdr:from>
    <xdr:to>
      <xdr:col>2</xdr:col>
      <xdr:colOff>95939</xdr:colOff>
      <xdr:row>23</xdr:row>
      <xdr:rowOff>285749</xdr:rowOff>
    </xdr:to>
    <xdr:sp macro="" textlink="">
      <xdr:nvSpPr>
        <xdr:cNvPr id="2" name="Text Box 10"/>
        <xdr:cNvSpPr txBox="1">
          <a:spLocks noChangeArrowheads="1"/>
        </xdr:cNvSpPr>
      </xdr:nvSpPr>
      <xdr:spPr bwMode="auto">
        <a:xfrm>
          <a:off x="895350" y="6153150"/>
          <a:ext cx="153089" cy="161924"/>
        </a:xfrm>
        <a:prstGeom prst="rect">
          <a:avLst/>
        </a:prstGeom>
        <a:noFill/>
        <a:ln w="9525">
          <a:noFill/>
          <a:miter lim="800000"/>
          <a:headEnd/>
          <a:tailEnd/>
        </a:ln>
      </xdr:spPr>
      <xdr:txBody>
        <a:bodyPr vertOverflow="clip" wrap="square" lIns="18288" tIns="22860" rIns="0" bIns="0" anchor="t" upright="1"/>
        <a:lstStyle/>
        <a:p>
          <a:pPr algn="l" rtl="0">
            <a:defRPr sz="1000"/>
          </a:pPr>
          <a:r>
            <a:rPr lang="hr-HR" sz="1100" b="1" i="0" u="none" strike="noStrike" baseline="30000">
              <a:solidFill>
                <a:srgbClr val="000000"/>
              </a:solidFill>
              <a:latin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xdr:col>
      <xdr:colOff>244475</xdr:colOff>
      <xdr:row>7</xdr:row>
      <xdr:rowOff>219287</xdr:rowOff>
    </xdr:from>
    <xdr:ext cx="234616" cy="195566"/>
    <xdr:sp macro="" textlink="">
      <xdr:nvSpPr>
        <xdr:cNvPr id="2" name="TextBox 1"/>
        <xdr:cNvSpPr txBox="1"/>
      </xdr:nvSpPr>
      <xdr:spPr>
        <a:xfrm>
          <a:off x="3635375" y="2029037"/>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1</a:t>
          </a:r>
        </a:p>
      </xdr:txBody>
    </xdr:sp>
    <xdr:clientData/>
  </xdr:oneCellAnchor>
  <xdr:oneCellAnchor>
    <xdr:from>
      <xdr:col>3</xdr:col>
      <xdr:colOff>1012190</xdr:colOff>
      <xdr:row>9</xdr:row>
      <xdr:rowOff>9525</xdr:rowOff>
    </xdr:from>
    <xdr:ext cx="234616" cy="195566"/>
    <xdr:sp macro="" textlink="">
      <xdr:nvSpPr>
        <xdr:cNvPr id="3" name="TextBox 2"/>
        <xdr:cNvSpPr txBox="1"/>
      </xdr:nvSpPr>
      <xdr:spPr>
        <a:xfrm>
          <a:off x="3279140" y="2333625"/>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2</a:t>
          </a:r>
        </a:p>
      </xdr:txBody>
    </xdr:sp>
    <xdr:clientData/>
  </xdr:oneCellAnchor>
  <xdr:oneCellAnchor>
    <xdr:from>
      <xdr:col>1</xdr:col>
      <xdr:colOff>840740</xdr:colOff>
      <xdr:row>9</xdr:row>
      <xdr:rowOff>251672</xdr:rowOff>
    </xdr:from>
    <xdr:ext cx="234616" cy="195566"/>
    <xdr:sp macro="" textlink="">
      <xdr:nvSpPr>
        <xdr:cNvPr id="4" name="TextBox 3"/>
        <xdr:cNvSpPr txBox="1"/>
      </xdr:nvSpPr>
      <xdr:spPr>
        <a:xfrm>
          <a:off x="1364615" y="2499572"/>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3</a:t>
          </a:r>
        </a:p>
      </xdr:txBody>
    </xdr:sp>
    <xdr:clientData/>
  </xdr:oneCellAnchor>
  <xdr:oneCellAnchor>
    <xdr:from>
      <xdr:col>5</xdr:col>
      <xdr:colOff>575733</xdr:colOff>
      <xdr:row>11</xdr:row>
      <xdr:rowOff>273262</xdr:rowOff>
    </xdr:from>
    <xdr:ext cx="234616" cy="195566"/>
    <xdr:sp macro="" textlink="">
      <xdr:nvSpPr>
        <xdr:cNvPr id="5" name="TextBox 4"/>
        <xdr:cNvSpPr txBox="1"/>
      </xdr:nvSpPr>
      <xdr:spPr>
        <a:xfrm>
          <a:off x="4585758" y="3111712"/>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4</a:t>
          </a:r>
        </a:p>
      </xdr:txBody>
    </xdr:sp>
    <xdr:clientData/>
  </xdr:oneCellAnchor>
  <xdr:twoCellAnchor>
    <xdr:from>
      <xdr:col>0</xdr:col>
      <xdr:colOff>24032</xdr:colOff>
      <xdr:row>32</xdr:row>
      <xdr:rowOff>30479</xdr:rowOff>
    </xdr:from>
    <xdr:to>
      <xdr:col>8</xdr:col>
      <xdr:colOff>531812</xdr:colOff>
      <xdr:row>39</xdr:row>
      <xdr:rowOff>119063</xdr:rowOff>
    </xdr:to>
    <mc:AlternateContent xmlns:mc="http://schemas.openxmlformats.org/markup-compatibility/2006" xmlns:a14="http://schemas.microsoft.com/office/drawing/2010/main">
      <mc:Choice Requires="a14">
        <xdr:sp macro="" textlink="">
          <xdr:nvSpPr>
            <xdr:cNvPr id="6" name="Text Box 6"/>
            <xdr:cNvSpPr txBox="1">
              <a:spLocks noChangeArrowheads="1"/>
            </xdr:cNvSpPr>
          </xdr:nvSpPr>
          <xdr:spPr bwMode="auto">
            <a:xfrm>
              <a:off x="24032" y="8110854"/>
              <a:ext cx="6643468" cy="1453834"/>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pitchFamily="34" charset="0"/>
                  <a:cs typeface="Arial" pitchFamily="34" charset="0"/>
                </a:rPr>
                <a:t>1</a:t>
              </a:r>
              <a:r>
                <a:rPr lang="hr-HR" sz="800" b="0" i="0" u="none" strike="noStrike" baseline="0">
                  <a:solidFill>
                    <a:srgbClr val="000000"/>
                  </a:solidFill>
                  <a:latin typeface="Arial" pitchFamily="34" charset="0"/>
                  <a:cs typeface="Arial" pitchFamily="34" charset="0"/>
                </a:rPr>
                <a:t> računa se svaki puni mjesec u kojemu je djelatnost obavljana uvećan za posljednji mjesec, bez obzira na broj dana obavljanja djelatnosti u tom mjesecu te bez umanjenja za mjesece u kojima je djelanost privremeno obustavljena i mjesece u kojima je korišteno pravo na privremenu nesposobnost za rad.</a:t>
              </a:r>
            </a:p>
            <a:p>
              <a:pPr algn="l" rtl="0">
                <a:defRPr sz="1000"/>
              </a:pPr>
              <a:r>
                <a:rPr lang="hr-HR" sz="800" b="0" i="0" u="none" strike="noStrike" baseline="30000">
                  <a:solidFill>
                    <a:srgbClr val="000000"/>
                  </a:solidFill>
                  <a:latin typeface="Arial" pitchFamily="34" charset="0"/>
                  <a:cs typeface="Arial" pitchFamily="34" charset="0"/>
                </a:rPr>
                <a:t>2 </a:t>
              </a:r>
              <a:r>
                <a:rPr lang="hr-HR" sz="800" b="0" i="0" u="none" strike="noStrike" baseline="0">
                  <a:solidFill>
                    <a:srgbClr val="000000"/>
                  </a:solidFill>
                  <a:latin typeface="Arial" pitchFamily="34" charset="0"/>
                  <a:cs typeface="Arial" pitchFamily="34" charset="0"/>
                </a:rPr>
                <a:t>računa se svaki puni mjesec druge djelatnosi uvećan za posljednji mjesec, bez obzira na broj dana obavljanja druge djelatnosti u tom mjesecu te bez umanjenja za mjesece u kojima je djelatnost privremeno obustavljena i mjesece u kojima je korišteno pravo na privremenu nesposobnost za rad.</a:t>
              </a:r>
              <a:br>
                <a:rPr lang="hr-HR" sz="800" b="0" i="0" u="none" strike="noStrike" baseline="0">
                  <a:solidFill>
                    <a:srgbClr val="000000"/>
                  </a:solidFill>
                  <a:latin typeface="Arial" pitchFamily="34" charset="0"/>
                  <a:cs typeface="Arial" pitchFamily="34" charset="0"/>
                </a:rPr>
              </a:br>
              <a:r>
                <a:rPr lang="hr-HR" sz="800" b="0" i="0" u="none" strike="noStrike" baseline="30000">
                  <a:solidFill>
                    <a:srgbClr val="000000"/>
                  </a:solidFill>
                  <a:latin typeface="Arial" pitchFamily="34" charset="0"/>
                  <a:ea typeface="+mn-ea"/>
                  <a:cs typeface="Arial" pitchFamily="34" charset="0"/>
                </a:rPr>
                <a:t>3</a:t>
              </a:r>
              <a:r>
                <a:rPr lang="hr-HR" sz="800" b="0" i="0" u="none" strike="noStrike" baseline="0">
                  <a:solidFill>
                    <a:srgbClr val="000000"/>
                  </a:solidFill>
                  <a:latin typeface="Arial" pitchFamily="34" charset="0"/>
                  <a:cs typeface="Arial" pitchFamily="34" charset="0"/>
                </a:rPr>
                <a:t> iznos dohotka - dohodak ostvaren u poreznom razdoblju - razlika između poslovnih primitaka i izdataka, prije umanjenja dohotka za preneseni gubitak i ostalih umanjenja dohotka, prema Zakonu i posebnim propisima (zbroj stupca 2 pod 4.3.1., u slučaju obavljanja zajedničke djelatnosti i zbroj stupca 5 pod 4.3.1.)</a:t>
              </a:r>
            </a:p>
            <a:p>
              <a:pPr algn="l" rtl="0">
                <a:defRPr sz="1000"/>
              </a:pPr>
              <a:r>
                <a:rPr lang="hr-HR" sz="800" b="0" i="0" u="none" strike="noStrike" baseline="30000">
                  <a:solidFill>
                    <a:srgbClr val="000000"/>
                  </a:solidFill>
                  <a:latin typeface="Arial" pitchFamily="34" charset="0"/>
                  <a:cs typeface="Arial" pitchFamily="34" charset="0"/>
                </a:rPr>
                <a:t>4</a:t>
              </a:r>
              <a:r>
                <a:rPr lang="hr-HR" sz="800" b="0" i="0" u="none" strike="noStrike" baseline="0">
                  <a:solidFill>
                    <a:srgbClr val="000000"/>
                  </a:solidFill>
                  <a:latin typeface="Arial" pitchFamily="34" charset="0"/>
                  <a:cs typeface="Arial" pitchFamily="34" charset="0"/>
                </a:rPr>
                <a:t> r.br. 4 / 12 * iznos propisane godišnje osnovice za obveznika doprinosa po osnovi obavljanja druge djelatnosti za godinu za koju se obveza utvrđuje. </a:t>
              </a:r>
            </a:p>
            <a:p>
              <a:pPr algn="l" rtl="0">
                <a:defRPr sz="1000"/>
              </a:pPr>
              <a:r>
                <a:rPr lang="hr-HR" sz="800" b="0" i="0" baseline="30000">
                  <a:effectLst/>
                  <a:latin typeface="Arial" pitchFamily="34" charset="0"/>
                  <a:ea typeface="+mn-ea"/>
                  <a:cs typeface="Arial" pitchFamily="34" charset="0"/>
                </a:rPr>
                <a:t>5</a:t>
              </a:r>
              <a:r>
                <a:rPr lang="vi-VN" sz="800" b="0" i="0" u="none" strike="noStrike" baseline="0">
                  <a:solidFill>
                    <a:srgbClr val="000000"/>
                  </a:solidFill>
                  <a:latin typeface="Arial" pitchFamily="34" charset="0"/>
                  <a:cs typeface="Arial" pitchFamily="34" charset="0"/>
                </a:rPr>
                <a:t> </a:t>
              </a:r>
              <a:r>
                <a:rPr lang="hr-HR" sz="800" b="0" i="0" u="none" strike="noStrike" baseline="0">
                  <a:solidFill>
                    <a:srgbClr val="000000"/>
                  </a:solidFill>
                  <a:latin typeface="Arial" pitchFamily="34" charset="0"/>
                  <a:cs typeface="Arial" pitchFamily="34" charset="0"/>
                </a:rPr>
                <a:t>ako je r.br. 6. </a:t>
              </a:r>
              <a14:m>
                <m:oMath xmlns:m="http://schemas.openxmlformats.org/officeDocument/2006/math">
                  <m:r>
                    <a:rPr lang="hr-HR" sz="800" b="0" i="1" u="none" strike="noStrike" baseline="0">
                      <a:solidFill>
                        <a:srgbClr val="000000"/>
                      </a:solidFill>
                      <a:latin typeface="Cambria Math"/>
                      <a:ea typeface="Cambria Math"/>
                      <a:cs typeface="Arial" pitchFamily="34" charset="0"/>
                    </a:rPr>
                    <m:t>≤</m:t>
                  </m:r>
                </m:oMath>
              </a14:m>
              <a:r>
                <a:rPr lang="hr-HR" sz="800" b="0" i="0" u="none" strike="noStrike" baseline="0">
                  <a:solidFill>
                    <a:srgbClr val="000000"/>
                  </a:solidFill>
                  <a:latin typeface="Arial"/>
                  <a:cs typeface="Arial"/>
                </a:rPr>
                <a:t> r.br. 7.  onda r.br. 6., ako je r.br. 6 </a:t>
              </a:r>
              <a14:m>
                <m:oMath xmlns:m="http://schemas.openxmlformats.org/officeDocument/2006/math">
                  <m:r>
                    <a:rPr lang="hr-HR" sz="800" b="0" i="1" u="none" strike="noStrike" baseline="0">
                      <a:solidFill>
                        <a:srgbClr val="000000"/>
                      </a:solidFill>
                      <a:latin typeface="Cambria Math"/>
                      <a:ea typeface="Cambria Math"/>
                      <a:cs typeface="Arial"/>
                    </a:rPr>
                    <m:t>&gt;</m:t>
                  </m:r>
                </m:oMath>
              </a14:m>
              <a:r>
                <a:rPr lang="hr-HR" sz="800" b="0" i="0" u="none" strike="noStrike" baseline="0">
                  <a:solidFill>
                    <a:srgbClr val="000000"/>
                  </a:solidFill>
                  <a:latin typeface="Arial"/>
                  <a:cs typeface="Arial"/>
                </a:rPr>
                <a:t> r.br. 7. onda r.br. 7.</a:t>
              </a:r>
            </a:p>
          </xdr:txBody>
        </xdr:sp>
      </mc:Choice>
      <mc:Fallback xmlns="">
        <xdr:sp macro="" textlink="">
          <xdr:nvSpPr>
            <xdr:cNvPr id="6" name="Text Box 6"/>
            <xdr:cNvSpPr txBox="1">
              <a:spLocks noChangeArrowheads="1"/>
            </xdr:cNvSpPr>
          </xdr:nvSpPr>
          <xdr:spPr bwMode="auto">
            <a:xfrm>
              <a:off x="24032" y="8110854"/>
              <a:ext cx="6643468" cy="1453834"/>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pitchFamily="34" charset="0"/>
                  <a:cs typeface="Arial" pitchFamily="34" charset="0"/>
                </a:rPr>
                <a:t>1</a:t>
              </a:r>
              <a:r>
                <a:rPr lang="hr-HR" sz="800" b="0" i="0" u="none" strike="noStrike" baseline="0">
                  <a:solidFill>
                    <a:srgbClr val="000000"/>
                  </a:solidFill>
                  <a:latin typeface="Arial" pitchFamily="34" charset="0"/>
                  <a:cs typeface="Arial" pitchFamily="34" charset="0"/>
                </a:rPr>
                <a:t> računa se svaki puni mjesec u kojemu je djelatnost obavljana uvećan za posljednji mjesec, bez obzira na broj dana obavljanja djelatnosti u tom mjesecu te bez umanjenja za mjesece u kojima je djelanost privremeno obustavljena i mjesece u kojima je korišteno pravo na privremenu nesposobnost za rad.</a:t>
              </a:r>
            </a:p>
            <a:p>
              <a:pPr algn="l" rtl="0">
                <a:defRPr sz="1000"/>
              </a:pPr>
              <a:r>
                <a:rPr lang="hr-HR" sz="800" b="0" i="0" u="none" strike="noStrike" baseline="30000">
                  <a:solidFill>
                    <a:srgbClr val="000000"/>
                  </a:solidFill>
                  <a:latin typeface="Arial" pitchFamily="34" charset="0"/>
                  <a:cs typeface="Arial" pitchFamily="34" charset="0"/>
                </a:rPr>
                <a:t>2 </a:t>
              </a:r>
              <a:r>
                <a:rPr lang="hr-HR" sz="800" b="0" i="0" u="none" strike="noStrike" baseline="0">
                  <a:solidFill>
                    <a:srgbClr val="000000"/>
                  </a:solidFill>
                  <a:latin typeface="Arial" pitchFamily="34" charset="0"/>
                  <a:cs typeface="Arial" pitchFamily="34" charset="0"/>
                </a:rPr>
                <a:t>računa se svaki puni mjesec druge djelatnosi uvećan za posljednji mjesec, bez obzira na broj dana obavljanja druge djelatnosti u tom mjesecu te bez umanjenja za mjesece u kojima je djelatnost privremeno obustavljena i mjesece u kojima je korišteno pravo na privremenu nesposobnost za rad.</a:t>
              </a:r>
              <a:br>
                <a:rPr lang="hr-HR" sz="800" b="0" i="0" u="none" strike="noStrike" baseline="0">
                  <a:solidFill>
                    <a:srgbClr val="000000"/>
                  </a:solidFill>
                  <a:latin typeface="Arial" pitchFamily="34" charset="0"/>
                  <a:cs typeface="Arial" pitchFamily="34" charset="0"/>
                </a:rPr>
              </a:br>
              <a:r>
                <a:rPr lang="hr-HR" sz="800" b="0" i="0" u="none" strike="noStrike" baseline="30000">
                  <a:solidFill>
                    <a:srgbClr val="000000"/>
                  </a:solidFill>
                  <a:latin typeface="Arial" pitchFamily="34" charset="0"/>
                  <a:ea typeface="+mn-ea"/>
                  <a:cs typeface="Arial" pitchFamily="34" charset="0"/>
                </a:rPr>
                <a:t>3</a:t>
              </a:r>
              <a:r>
                <a:rPr lang="hr-HR" sz="800" b="0" i="0" u="none" strike="noStrike" baseline="0">
                  <a:solidFill>
                    <a:srgbClr val="000000"/>
                  </a:solidFill>
                  <a:latin typeface="Arial" pitchFamily="34" charset="0"/>
                  <a:cs typeface="Arial" pitchFamily="34" charset="0"/>
                </a:rPr>
                <a:t> iznos dohotka - dohodak ostvaren u poreznom razdoblju - razlika između poslovnih primitaka i izdataka, prije umanjenja dohotka za preneseni gubitak i ostalih umanjenja dohotka, prema Zakonu i posebnim propisima (zbroj stupca 2 pod 4.3.1., u slučaju obavljanja zajedničke djelatnosti i zbroj stupca 5 pod 4.3.1.)</a:t>
              </a:r>
            </a:p>
            <a:p>
              <a:pPr algn="l" rtl="0">
                <a:defRPr sz="1000"/>
              </a:pPr>
              <a:r>
                <a:rPr lang="hr-HR" sz="800" b="0" i="0" u="none" strike="noStrike" baseline="30000">
                  <a:solidFill>
                    <a:srgbClr val="000000"/>
                  </a:solidFill>
                  <a:latin typeface="Arial" pitchFamily="34" charset="0"/>
                  <a:cs typeface="Arial" pitchFamily="34" charset="0"/>
                </a:rPr>
                <a:t>4</a:t>
              </a:r>
              <a:r>
                <a:rPr lang="hr-HR" sz="800" b="0" i="0" u="none" strike="noStrike" baseline="0">
                  <a:solidFill>
                    <a:srgbClr val="000000"/>
                  </a:solidFill>
                  <a:latin typeface="Arial" pitchFamily="34" charset="0"/>
                  <a:cs typeface="Arial" pitchFamily="34" charset="0"/>
                </a:rPr>
                <a:t> r.br. 4 / 12 * iznos propisane godišnje osnovice za obveznika doprinosa po osnovi obavljanja druge djelatnosti za godinu za koju se obveza utvrđuje. </a:t>
              </a:r>
            </a:p>
            <a:p>
              <a:pPr algn="l" rtl="0">
                <a:defRPr sz="1000"/>
              </a:pPr>
              <a:r>
                <a:rPr lang="hr-HR" sz="800" b="0" i="0" baseline="30000">
                  <a:effectLst/>
                  <a:latin typeface="Arial" pitchFamily="34" charset="0"/>
                  <a:ea typeface="+mn-ea"/>
                  <a:cs typeface="Arial" pitchFamily="34" charset="0"/>
                </a:rPr>
                <a:t>5</a:t>
              </a:r>
              <a:r>
                <a:rPr lang="vi-VN" sz="800" b="0" i="0" u="none" strike="noStrike" baseline="0">
                  <a:solidFill>
                    <a:srgbClr val="000000"/>
                  </a:solidFill>
                  <a:latin typeface="Arial" pitchFamily="34" charset="0"/>
                  <a:cs typeface="Arial" pitchFamily="34" charset="0"/>
                </a:rPr>
                <a:t> </a:t>
              </a:r>
              <a:r>
                <a:rPr lang="hr-HR" sz="800" b="0" i="0" u="none" strike="noStrike" baseline="0">
                  <a:solidFill>
                    <a:srgbClr val="000000"/>
                  </a:solidFill>
                  <a:latin typeface="Arial" pitchFamily="34" charset="0"/>
                  <a:cs typeface="Arial" pitchFamily="34" charset="0"/>
                </a:rPr>
                <a:t>ako je r.br. 6. </a:t>
              </a:r>
              <a:r>
                <a:rPr lang="hr-HR" sz="800" b="0" i="0" u="none" strike="noStrike" baseline="0">
                  <a:solidFill>
                    <a:srgbClr val="000000"/>
                  </a:solidFill>
                  <a:latin typeface="Cambria Math"/>
                  <a:ea typeface="Cambria Math"/>
                  <a:cs typeface="Arial" pitchFamily="34" charset="0"/>
                </a:rPr>
                <a:t>≤</a:t>
              </a:r>
              <a:r>
                <a:rPr lang="hr-HR" sz="800" b="0" i="0" u="none" strike="noStrike" baseline="0">
                  <a:solidFill>
                    <a:srgbClr val="000000"/>
                  </a:solidFill>
                  <a:latin typeface="Arial"/>
                  <a:cs typeface="Arial"/>
                </a:rPr>
                <a:t> r.br. 7.  onda r.br. 6., ako je r.br. 6 </a:t>
              </a:r>
              <a:r>
                <a:rPr lang="hr-HR" sz="800" b="0" i="0" u="none" strike="noStrike" baseline="0">
                  <a:solidFill>
                    <a:srgbClr val="000000"/>
                  </a:solidFill>
                  <a:latin typeface="Cambria Math"/>
                  <a:ea typeface="Cambria Math"/>
                  <a:cs typeface="Arial"/>
                </a:rPr>
                <a:t>&gt;</a:t>
              </a:r>
              <a:r>
                <a:rPr lang="hr-HR" sz="800" b="0" i="0" u="none" strike="noStrike" baseline="0">
                  <a:solidFill>
                    <a:srgbClr val="000000"/>
                  </a:solidFill>
                  <a:latin typeface="Arial"/>
                  <a:cs typeface="Arial"/>
                </a:rPr>
                <a:t> r.br. 7. onda r.br. 7.</a:t>
              </a:r>
            </a:p>
          </xdr:txBody>
        </xdr:sp>
      </mc:Fallback>
    </mc:AlternateContent>
    <xdr:clientData/>
  </xdr:twoCellAnchor>
  <xdr:oneCellAnchor>
    <xdr:from>
      <xdr:col>3</xdr:col>
      <xdr:colOff>556683</xdr:colOff>
      <xdr:row>12</xdr:row>
      <xdr:rowOff>263737</xdr:rowOff>
    </xdr:from>
    <xdr:ext cx="234616" cy="195566"/>
    <xdr:sp macro="" textlink="">
      <xdr:nvSpPr>
        <xdr:cNvPr id="7" name="TextBox 6"/>
        <xdr:cNvSpPr txBox="1"/>
      </xdr:nvSpPr>
      <xdr:spPr>
        <a:xfrm>
          <a:off x="2823633" y="3406987"/>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5</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76200</xdr:colOff>
      <xdr:row>33</xdr:row>
      <xdr:rowOff>0</xdr:rowOff>
    </xdr:from>
    <xdr:ext cx="234616" cy="195566"/>
    <xdr:sp macro="" textlink="">
      <xdr:nvSpPr>
        <xdr:cNvPr id="2" name="TextBox 1"/>
        <xdr:cNvSpPr txBox="1"/>
      </xdr:nvSpPr>
      <xdr:spPr>
        <a:xfrm>
          <a:off x="3695700" y="10629900"/>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1</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87394</xdr:colOff>
      <xdr:row>27</xdr:row>
      <xdr:rowOff>95251</xdr:rowOff>
    </xdr:from>
    <xdr:to>
      <xdr:col>3</xdr:col>
      <xdr:colOff>1724025</xdr:colOff>
      <xdr:row>34</xdr:row>
      <xdr:rowOff>154782</xdr:rowOff>
    </xdr:to>
    <xdr:sp macro="" textlink="">
      <xdr:nvSpPr>
        <xdr:cNvPr id="2054" name="Text Box 6"/>
        <xdr:cNvSpPr txBox="1">
          <a:spLocks noChangeArrowheads="1"/>
        </xdr:cNvSpPr>
      </xdr:nvSpPr>
      <xdr:spPr bwMode="auto">
        <a:xfrm>
          <a:off x="87394" y="10084595"/>
          <a:ext cx="6571772" cy="1184671"/>
        </a:xfrm>
        <a:prstGeom prst="rect">
          <a:avLst/>
        </a:prstGeom>
        <a:solidFill>
          <a:srgbClr val="FFFFFF"/>
        </a:solidFill>
        <a:ln w="9525">
          <a:noFill/>
          <a:miter lim="800000"/>
          <a:headEnd/>
          <a:tailEnd/>
        </a:ln>
      </xdr:spPr>
      <xdr:txBody>
        <a:bodyPr vertOverflow="clip" wrap="square" lIns="18288" tIns="22860" rIns="0" bIns="0" anchor="t" upright="1"/>
        <a:lstStyle/>
        <a:p>
          <a:pPr algn="l" rtl="0">
            <a:defRPr sz="1000"/>
          </a:pPr>
          <a:r>
            <a:rPr lang="hr-HR" sz="800" b="0" i="0" u="none" strike="noStrike" baseline="30000">
              <a:solidFill>
                <a:srgbClr val="000000"/>
              </a:solidFill>
              <a:latin typeface="Arial"/>
              <a:cs typeface="Arial"/>
            </a:rPr>
            <a:t>1</a:t>
          </a:r>
          <a:r>
            <a:rPr lang="hr-HR" sz="800" b="0" i="0" u="none" strike="noStrike" baseline="0">
              <a:solidFill>
                <a:srgbClr val="000000"/>
              </a:solidFill>
              <a:latin typeface="Arial"/>
              <a:cs typeface="Arial"/>
            </a:rPr>
            <a:t> Prije dodatnog umanjenja sukladno članku 87. stavku 1. točki 1. Pravilnika.</a:t>
          </a:r>
        </a:p>
        <a:p>
          <a:pPr algn="l" rtl="0">
            <a:defRPr sz="1000"/>
          </a:pPr>
          <a:r>
            <a:rPr lang="hr-HR" sz="800" b="0" i="0" u="none" strike="noStrike" baseline="30000">
              <a:solidFill>
                <a:srgbClr val="000000"/>
              </a:solidFill>
              <a:latin typeface="Arial"/>
              <a:cs typeface="Arial"/>
            </a:rPr>
            <a:t>2</a:t>
          </a:r>
          <a:r>
            <a:rPr lang="hr-HR" sz="800" b="0" i="0" u="none" strike="noStrike" baseline="0">
              <a:solidFill>
                <a:srgbClr val="000000"/>
              </a:solidFill>
              <a:latin typeface="Arial"/>
              <a:cs typeface="Arial"/>
            </a:rPr>
            <a:t> Iznos poreza i prireza za koji se umanjuje godišnja obveza poreza i prireza pod 9.5.9. = [(godišnja obveza poreza i prireza pod 9.5.9.) * (postotak iz 4.3.7. stup. 4. Grada Vukovara)] * 100% </a:t>
          </a:r>
        </a:p>
        <a:p>
          <a:pPr algn="l" rtl="0">
            <a:defRPr sz="1000"/>
          </a:pPr>
          <a:r>
            <a:rPr lang="hr-HR" sz="800" b="0" i="0" u="none" strike="noStrike" baseline="30000">
              <a:solidFill>
                <a:srgbClr val="000000"/>
              </a:solidFill>
              <a:latin typeface="Arial"/>
              <a:cs typeface="Arial"/>
            </a:rPr>
            <a:t>3</a:t>
          </a:r>
          <a:r>
            <a:rPr lang="hr-HR" sz="800" b="0" i="0" u="none" strike="noStrike" baseline="0">
              <a:solidFill>
                <a:srgbClr val="000000"/>
              </a:solidFill>
              <a:latin typeface="Arial"/>
              <a:cs typeface="Arial"/>
            </a:rPr>
            <a:t> Iznos poreza i prireza za koji se umanjuje godišnja obveza poreza i prireza pod 9.5.9. = [(godišnja obveza poreza i prireza pod 9.5.9.) * (postotak iz 4.3.7. stup. 4. prve skupine)] * 50%</a:t>
          </a:r>
        </a:p>
        <a:p>
          <a:pPr algn="l" rtl="0">
            <a:defRPr sz="1000"/>
          </a:pPr>
          <a:r>
            <a:rPr lang="hr-HR" sz="800" b="0" i="0" u="none" strike="noStrike" baseline="30000">
              <a:solidFill>
                <a:srgbClr val="000000"/>
              </a:solidFill>
              <a:latin typeface="Arial"/>
              <a:ea typeface="+mn-ea"/>
              <a:cs typeface="Arial"/>
            </a:rPr>
            <a:t>4</a:t>
          </a:r>
          <a:r>
            <a:rPr lang="hr-HR" sz="800" b="0" i="0" u="none" strike="noStrike" baseline="0">
              <a:solidFill>
                <a:srgbClr val="000000"/>
              </a:solidFill>
              <a:latin typeface="Arial"/>
              <a:cs typeface="Arial"/>
            </a:rPr>
            <a:t> Iznos poreza i prireza za koji se umanjuje godišnja obveza poreza i prireza pod 9.5.9. = [(godišnja obveza poreza i prireza pod 9.5.9.) * (postotak iz 4.1.8.) ] * postotak invalidnosti. Ako se stupanj invalidnosti mijenja tijekom godine, umanjenje godišnje obveze poreza i prireza izračunava se posebno za pojedini stupanj invalidnosti te se dobiveni iznosi zbrajaju i upisuju.</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hr-HR" sz="800" b="0" i="0" u="none" strike="noStrike" baseline="30000">
              <a:solidFill>
                <a:srgbClr val="000000"/>
              </a:solidFill>
              <a:latin typeface="Arial"/>
              <a:ea typeface="+mn-ea"/>
              <a:cs typeface="Arial"/>
            </a:rPr>
            <a:t>5</a:t>
          </a:r>
          <a:r>
            <a:rPr lang="hr-HR" sz="1000" b="0" i="0" baseline="0">
              <a:effectLst/>
              <a:latin typeface="+mn-lt"/>
              <a:ea typeface="+mn-ea"/>
              <a:cs typeface="+mn-cs"/>
            </a:rPr>
            <a:t> </a:t>
          </a:r>
          <a:r>
            <a:rPr lang="hr-HR" sz="800" b="0" i="0" u="none" strike="noStrike" baseline="0">
              <a:solidFill>
                <a:srgbClr val="000000"/>
              </a:solidFill>
              <a:latin typeface="Arial"/>
              <a:ea typeface="+mn-ea"/>
              <a:cs typeface="Arial"/>
            </a:rPr>
            <a:t>podatke s točke 4.1.5. stupac 6 upisuju samo one osobe koje imaju prebivalište i boravište na P1 području.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hr-HR" sz="800" b="0" i="0" u="none" strike="noStrike" baseline="0">
            <a:solidFill>
              <a:srgbClr val="000000"/>
            </a:solidFill>
            <a:latin typeface="Arial"/>
            <a:ea typeface="+mn-ea"/>
            <a:cs typeface="Arial"/>
          </a:endParaRPr>
        </a:p>
        <a:p>
          <a:pPr algn="l" rtl="0">
            <a:defRPr sz="1000"/>
          </a:pPr>
          <a:endParaRPr lang="hr-HR" sz="800" b="0" i="0" u="none" strike="noStrike" baseline="0">
            <a:solidFill>
              <a:srgbClr val="000000"/>
            </a:solidFill>
            <a:latin typeface="Arial"/>
            <a:cs typeface="Arial"/>
          </a:endParaRPr>
        </a:p>
      </xdr:txBody>
    </xdr:sp>
    <xdr:clientData/>
  </xdr:twoCellAnchor>
  <xdr:twoCellAnchor>
    <xdr:from>
      <xdr:col>1</xdr:col>
      <xdr:colOff>1752600</xdr:colOff>
      <xdr:row>9</xdr:row>
      <xdr:rowOff>30480</xdr:rowOff>
    </xdr:from>
    <xdr:to>
      <xdr:col>1</xdr:col>
      <xdr:colOff>2143125</xdr:colOff>
      <xdr:row>9</xdr:row>
      <xdr:rowOff>249555</xdr:rowOff>
    </xdr:to>
    <xdr:sp macro="" textlink="">
      <xdr:nvSpPr>
        <xdr:cNvPr id="9" name="Text Box 4"/>
        <xdr:cNvSpPr txBox="1">
          <a:spLocks noChangeArrowheads="1"/>
        </xdr:cNvSpPr>
      </xdr:nvSpPr>
      <xdr:spPr bwMode="auto">
        <a:xfrm>
          <a:off x="2171700" y="3373755"/>
          <a:ext cx="390525" cy="219075"/>
        </a:xfrm>
        <a:prstGeom prst="rect">
          <a:avLst/>
        </a:prstGeom>
        <a:noFill/>
        <a:ln w="9525">
          <a:noFill/>
          <a:miter lim="800000"/>
          <a:headEnd/>
          <a:tailEnd/>
        </a:ln>
      </xdr:spPr>
      <xdr:txBody>
        <a:bodyPr vertOverflow="clip" wrap="square" lIns="18288" tIns="22860" rIns="0" bIns="0" anchor="t" upright="1"/>
        <a:lstStyle/>
        <a:p>
          <a:pPr algn="l" rtl="0">
            <a:defRPr sz="1000"/>
          </a:pPr>
          <a:r>
            <a:rPr lang="hr-HR" sz="900" b="1" i="0" u="none" strike="noStrike" baseline="30000">
              <a:solidFill>
                <a:srgbClr val="000000"/>
              </a:solidFill>
              <a:latin typeface="Arial"/>
              <a:cs typeface="Arial"/>
            </a:rPr>
            <a:t>4</a:t>
          </a:r>
        </a:p>
      </xdr:txBody>
    </xdr:sp>
    <xdr:clientData/>
  </xdr:twoCellAnchor>
  <mc:AlternateContent xmlns:mc="http://schemas.openxmlformats.org/markup-compatibility/2006">
    <mc:Choice xmlns:a14="http://schemas.microsoft.com/office/drawing/2010/main" Requires="a14">
      <xdr:twoCellAnchor editAs="oneCell">
        <xdr:from>
          <xdr:col>1</xdr:col>
          <xdr:colOff>2286000</xdr:colOff>
          <xdr:row>1</xdr:row>
          <xdr:rowOff>85725</xdr:rowOff>
        </xdr:from>
        <xdr:to>
          <xdr:col>2</xdr:col>
          <xdr:colOff>314325</xdr:colOff>
          <xdr:row>1</xdr:row>
          <xdr:rowOff>314325</xdr:rowOff>
        </xdr:to>
        <xdr:sp macro="" textlink="">
          <xdr:nvSpPr>
            <xdr:cNvPr id="2049" name="Drop Down 1" hidden="1">
              <a:extLst>
                <a:ext uri="{63B3BB69-23CF-44E3-9099-C40C66FF867C}">
                  <a14:compatExt spid="_x0000_s2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2447925</xdr:colOff>
      <xdr:row>3</xdr:row>
      <xdr:rowOff>266700</xdr:rowOff>
    </xdr:from>
    <xdr:ext cx="234616" cy="195566"/>
    <xdr:sp macro="" textlink="">
      <xdr:nvSpPr>
        <xdr:cNvPr id="8" name="TextBox 7"/>
        <xdr:cNvSpPr txBox="1"/>
      </xdr:nvSpPr>
      <xdr:spPr>
        <a:xfrm>
          <a:off x="2867025" y="1343025"/>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1</a:t>
          </a:r>
        </a:p>
      </xdr:txBody>
    </xdr:sp>
    <xdr:clientData/>
  </xdr:oneCellAnchor>
  <xdr:oneCellAnchor>
    <xdr:from>
      <xdr:col>1</xdr:col>
      <xdr:colOff>1000125</xdr:colOff>
      <xdr:row>6</xdr:row>
      <xdr:rowOff>114300</xdr:rowOff>
    </xdr:from>
    <xdr:ext cx="234616" cy="195566"/>
    <xdr:sp macro="" textlink="">
      <xdr:nvSpPr>
        <xdr:cNvPr id="10" name="TextBox 9"/>
        <xdr:cNvSpPr txBox="1"/>
      </xdr:nvSpPr>
      <xdr:spPr>
        <a:xfrm>
          <a:off x="1419225" y="2343150"/>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2</a:t>
          </a:r>
        </a:p>
      </xdr:txBody>
    </xdr:sp>
    <xdr:clientData/>
  </xdr:oneCellAnchor>
  <xdr:oneCellAnchor>
    <xdr:from>
      <xdr:col>1</xdr:col>
      <xdr:colOff>2476500</xdr:colOff>
      <xdr:row>7</xdr:row>
      <xdr:rowOff>104775</xdr:rowOff>
    </xdr:from>
    <xdr:ext cx="234616" cy="195566"/>
    <xdr:sp macro="" textlink="">
      <xdr:nvSpPr>
        <xdr:cNvPr id="11" name="TextBox 10"/>
        <xdr:cNvSpPr txBox="1"/>
      </xdr:nvSpPr>
      <xdr:spPr>
        <a:xfrm>
          <a:off x="2895600" y="2705100"/>
          <a:ext cx="234616" cy="1955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hr-HR" sz="700" b="1">
              <a:latin typeface="Arial" pitchFamily="34" charset="0"/>
              <a:cs typeface="Arial" pitchFamily="34" charset="0"/>
            </a:rPr>
            <a:t>3</a:t>
          </a:r>
        </a:p>
      </xdr:txBody>
    </xdr:sp>
    <xdr:clientData/>
  </xdr:oneCellAnchor>
  <xdr:twoCellAnchor>
    <xdr:from>
      <xdr:col>1</xdr:col>
      <xdr:colOff>2038350</xdr:colOff>
      <xdr:row>13</xdr:row>
      <xdr:rowOff>142875</xdr:rowOff>
    </xdr:from>
    <xdr:to>
      <xdr:col>1</xdr:col>
      <xdr:colOff>2428875</xdr:colOff>
      <xdr:row>13</xdr:row>
      <xdr:rowOff>361950</xdr:rowOff>
    </xdr:to>
    <xdr:sp macro="" textlink="">
      <xdr:nvSpPr>
        <xdr:cNvPr id="12" name="Text Box 4"/>
        <xdr:cNvSpPr txBox="1">
          <a:spLocks noChangeArrowheads="1"/>
        </xdr:cNvSpPr>
      </xdr:nvSpPr>
      <xdr:spPr bwMode="auto">
        <a:xfrm>
          <a:off x="2457450" y="5019675"/>
          <a:ext cx="390525" cy="219075"/>
        </a:xfrm>
        <a:prstGeom prst="rect">
          <a:avLst/>
        </a:prstGeom>
        <a:noFill/>
        <a:ln w="9525">
          <a:noFill/>
          <a:miter lim="800000"/>
          <a:headEnd/>
          <a:tailEnd/>
        </a:ln>
      </xdr:spPr>
      <xdr:txBody>
        <a:bodyPr vertOverflow="clip" wrap="square" lIns="18288" tIns="22860" rIns="0" bIns="0" anchor="t" upright="1"/>
        <a:lstStyle/>
        <a:p>
          <a:pPr algn="l" rtl="0">
            <a:defRPr sz="1000"/>
          </a:pPr>
          <a:r>
            <a:rPr lang="hr-HR" sz="900" b="1" i="0" u="none" strike="noStrike" baseline="30000">
              <a:solidFill>
                <a:srgbClr val="000000"/>
              </a:solidFill>
              <a:latin typeface="Arial"/>
              <a:cs typeface="Arial"/>
            </a:rPr>
            <a:t>5</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200025</xdr:colOff>
      <xdr:row>0</xdr:row>
      <xdr:rowOff>28575</xdr:rowOff>
    </xdr:from>
    <xdr:to>
      <xdr:col>7</xdr:col>
      <xdr:colOff>400050</xdr:colOff>
      <xdr:row>1</xdr:row>
      <xdr:rowOff>257175</xdr:rowOff>
    </xdr:to>
    <xdr:pic>
      <xdr:nvPicPr>
        <xdr:cNvPr id="5209" name="Picture 1" descr="erste">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28575"/>
          <a:ext cx="14192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RS173PCIFILE\Documents%20and%20Settings\prka\Local%20Settings\Temporary%20Internet%20Files\OLK1\Radna\prijava_porez_2004\prijava_porez_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 1"/>
      <sheetName val="Str 2"/>
      <sheetName val="Str 3"/>
      <sheetName val="Str 4"/>
      <sheetName val="Str 5"/>
      <sheetName val="Str 6"/>
      <sheetName val="Str 7"/>
      <sheetName val="Str 8"/>
      <sheetName val="iznosi prireza"/>
      <sheetName val="Ured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Općina/Grad</v>
          </cell>
        </row>
        <row r="2">
          <cell r="A2" t="str">
            <v>Andrijaševci</v>
          </cell>
          <cell r="B2">
            <v>0.08</v>
          </cell>
        </row>
        <row r="3">
          <cell r="A3" t="str">
            <v>Bale</v>
          </cell>
          <cell r="B3">
            <v>0.01</v>
          </cell>
        </row>
        <row r="4">
          <cell r="A4" t="str">
            <v>Barban</v>
          </cell>
          <cell r="B4">
            <v>0.05</v>
          </cell>
        </row>
        <row r="5">
          <cell r="A5" t="str">
            <v>Bedenica</v>
          </cell>
          <cell r="B5">
            <v>0.03</v>
          </cell>
        </row>
        <row r="6">
          <cell r="A6" t="str">
            <v>Beli Manastir</v>
          </cell>
          <cell r="B6">
            <v>0.01</v>
          </cell>
        </row>
        <row r="7">
          <cell r="A7" t="str">
            <v>Belica</v>
          </cell>
          <cell r="B7">
            <v>0.01</v>
          </cell>
        </row>
        <row r="8">
          <cell r="A8" t="str">
            <v>Belišće</v>
          </cell>
          <cell r="B8">
            <v>0.05</v>
          </cell>
        </row>
        <row r="9">
          <cell r="A9" t="str">
            <v>Benkovac</v>
          </cell>
          <cell r="B9">
            <v>0.05</v>
          </cell>
        </row>
        <row r="10">
          <cell r="A10" t="str">
            <v>Bilice</v>
          </cell>
          <cell r="B10">
            <v>0.1</v>
          </cell>
        </row>
        <row r="11">
          <cell r="A11" t="str">
            <v>Bilje</v>
          </cell>
          <cell r="B11">
            <v>0.05</v>
          </cell>
        </row>
        <row r="12">
          <cell r="A12" t="str">
            <v>Biskupija</v>
          </cell>
          <cell r="B12">
            <v>0.04</v>
          </cell>
        </row>
        <row r="13">
          <cell r="A13" t="str">
            <v>Bistra</v>
          </cell>
          <cell r="B13">
            <v>0.1</v>
          </cell>
        </row>
        <row r="14">
          <cell r="A14" t="str">
            <v>Bizovac</v>
          </cell>
          <cell r="B14">
            <v>0.03</v>
          </cell>
        </row>
        <row r="15">
          <cell r="A15" t="str">
            <v>Bjelovar</v>
          </cell>
          <cell r="B15">
            <v>0.12</v>
          </cell>
        </row>
        <row r="16">
          <cell r="A16" t="str">
            <v>Blato</v>
          </cell>
          <cell r="B16">
            <v>0.1</v>
          </cell>
        </row>
        <row r="17">
          <cell r="A17" t="str">
            <v>Bol</v>
          </cell>
          <cell r="B17">
            <v>0.1</v>
          </cell>
        </row>
        <row r="18">
          <cell r="A18" t="str">
            <v>Borovo</v>
          </cell>
          <cell r="B18">
            <v>0.1</v>
          </cell>
        </row>
        <row r="19">
          <cell r="A19" t="str">
            <v>Bošnjaci</v>
          </cell>
          <cell r="B19">
            <v>0.05</v>
          </cell>
        </row>
        <row r="20">
          <cell r="A20" t="str">
            <v>Brckovljani</v>
          </cell>
          <cell r="B20">
            <v>0.03</v>
          </cell>
        </row>
        <row r="21">
          <cell r="A21" t="str">
            <v>Brdovec</v>
          </cell>
          <cell r="B21">
            <v>0.1</v>
          </cell>
        </row>
        <row r="22">
          <cell r="A22" t="str">
            <v>Brela</v>
          </cell>
          <cell r="B22">
            <v>0.05</v>
          </cell>
        </row>
        <row r="23">
          <cell r="A23" t="str">
            <v>Brestovac</v>
          </cell>
          <cell r="B23">
            <v>0.05</v>
          </cell>
        </row>
        <row r="24">
          <cell r="A24" t="str">
            <v>Brinje</v>
          </cell>
          <cell r="B24">
            <v>0.1</v>
          </cell>
        </row>
        <row r="25">
          <cell r="A25" t="str">
            <v>Brodski stupnik</v>
          </cell>
          <cell r="B25">
            <v>0.1</v>
          </cell>
        </row>
        <row r="26">
          <cell r="A26" t="str">
            <v>Buje</v>
          </cell>
          <cell r="B26">
            <v>0.06</v>
          </cell>
        </row>
        <row r="27">
          <cell r="A27" t="str">
            <v>Bukovlje</v>
          </cell>
          <cell r="B27">
            <v>0.05</v>
          </cell>
        </row>
        <row r="28">
          <cell r="A28" t="str">
            <v>Cerna</v>
          </cell>
          <cell r="B28">
            <v>0.05</v>
          </cell>
        </row>
        <row r="29">
          <cell r="A29" t="str">
            <v>Cernik</v>
          </cell>
          <cell r="B29">
            <v>0.1</v>
          </cell>
        </row>
        <row r="30">
          <cell r="A30" t="str">
            <v>Cerovlje</v>
          </cell>
          <cell r="B30">
            <v>0.02</v>
          </cell>
        </row>
        <row r="31">
          <cell r="A31" t="str">
            <v>Cista Provo</v>
          </cell>
          <cell r="B31">
            <v>0.03</v>
          </cell>
        </row>
        <row r="32">
          <cell r="A32" t="str">
            <v>Civljane</v>
          </cell>
          <cell r="B32">
            <v>7.0000000000000007E-2</v>
          </cell>
        </row>
        <row r="33">
          <cell r="A33" t="str">
            <v>Crikvenica</v>
          </cell>
          <cell r="B33">
            <v>0.1</v>
          </cell>
        </row>
        <row r="34">
          <cell r="A34" t="str">
            <v>Čabar</v>
          </cell>
          <cell r="B34">
            <v>0.05</v>
          </cell>
        </row>
        <row r="35">
          <cell r="A35" t="str">
            <v>Čaglin</v>
          </cell>
          <cell r="B35">
            <v>0.05</v>
          </cell>
        </row>
        <row r="36">
          <cell r="A36" t="str">
            <v>Čeminac</v>
          </cell>
          <cell r="B36">
            <v>0.03</v>
          </cell>
        </row>
        <row r="37">
          <cell r="A37" t="str">
            <v>Darda</v>
          </cell>
          <cell r="B37">
            <v>0.05</v>
          </cell>
        </row>
        <row r="38">
          <cell r="A38" t="str">
            <v>Daruvar</v>
          </cell>
          <cell r="B38">
            <v>0.09</v>
          </cell>
        </row>
        <row r="39">
          <cell r="A39" t="str">
            <v>Davor</v>
          </cell>
          <cell r="B39">
            <v>0.1</v>
          </cell>
        </row>
        <row r="40">
          <cell r="A40" t="str">
            <v>Delnice</v>
          </cell>
          <cell r="B40">
            <v>0.05</v>
          </cell>
        </row>
        <row r="41">
          <cell r="A41" t="str">
            <v>Dežanovac</v>
          </cell>
          <cell r="B41">
            <v>0.05</v>
          </cell>
        </row>
        <row r="42">
          <cell r="A42" t="str">
            <v>Donji Andrijevci</v>
          </cell>
          <cell r="B42">
            <v>0.08</v>
          </cell>
        </row>
        <row r="43">
          <cell r="A43" t="str">
            <v>Donji Martijanec</v>
          </cell>
          <cell r="B43">
            <v>0.05</v>
          </cell>
        </row>
        <row r="44">
          <cell r="A44" t="str">
            <v>Donji Miholjac</v>
          </cell>
          <cell r="B44">
            <v>0.08</v>
          </cell>
        </row>
        <row r="45">
          <cell r="A45" t="str">
            <v>Dragalić</v>
          </cell>
          <cell r="B45">
            <v>0.1</v>
          </cell>
        </row>
        <row r="46">
          <cell r="A46" t="str">
            <v>Draž</v>
          </cell>
          <cell r="B46">
            <v>0.02</v>
          </cell>
        </row>
        <row r="47">
          <cell r="A47" t="str">
            <v>Drenovci</v>
          </cell>
          <cell r="B47">
            <v>0.05</v>
          </cell>
        </row>
        <row r="48">
          <cell r="A48" t="str">
            <v>Drniš</v>
          </cell>
          <cell r="B48">
            <v>0.05</v>
          </cell>
        </row>
        <row r="49">
          <cell r="A49" t="str">
            <v>Dubrava</v>
          </cell>
          <cell r="B49">
            <v>0.03</v>
          </cell>
        </row>
        <row r="50">
          <cell r="A50" t="str">
            <v>Dubravica</v>
          </cell>
          <cell r="B50">
            <v>7.0000000000000007E-2</v>
          </cell>
        </row>
        <row r="51">
          <cell r="A51" t="str">
            <v>Dubrovnik</v>
          </cell>
          <cell r="B51">
            <v>0.15</v>
          </cell>
        </row>
        <row r="52">
          <cell r="A52" t="str">
            <v>Duga Resa</v>
          </cell>
          <cell r="B52">
            <v>0.05</v>
          </cell>
        </row>
        <row r="53">
          <cell r="A53" t="str">
            <v>Dugo Selo</v>
          </cell>
          <cell r="B53">
            <v>0.12</v>
          </cell>
        </row>
        <row r="54">
          <cell r="A54" t="str">
            <v>Dugopolje</v>
          </cell>
          <cell r="B54">
            <v>0.08</v>
          </cell>
        </row>
        <row r="55">
          <cell r="A55" t="str">
            <v>Dvor</v>
          </cell>
          <cell r="B55">
            <v>0.05</v>
          </cell>
        </row>
        <row r="56">
          <cell r="A56" t="str">
            <v>Farkaševac</v>
          </cell>
          <cell r="B56">
            <v>0.03</v>
          </cell>
        </row>
        <row r="57">
          <cell r="A57" t="str">
            <v>Fažana</v>
          </cell>
          <cell r="B57">
            <v>0.03</v>
          </cell>
        </row>
        <row r="58">
          <cell r="A58" t="str">
            <v>Garčin</v>
          </cell>
          <cell r="B58">
            <v>0.05</v>
          </cell>
        </row>
        <row r="59">
          <cell r="A59" t="str">
            <v>Garešnica</v>
          </cell>
          <cell r="B59">
            <v>0.1</v>
          </cell>
        </row>
        <row r="60">
          <cell r="A60" t="str">
            <v>Gornji Bogićevci</v>
          </cell>
          <cell r="B60">
            <v>0.05</v>
          </cell>
        </row>
        <row r="61">
          <cell r="A61" t="str">
            <v>Gračišće</v>
          </cell>
          <cell r="B61">
            <v>0.05</v>
          </cell>
        </row>
        <row r="62">
          <cell r="A62" t="str">
            <v>Gradec</v>
          </cell>
          <cell r="B62">
            <v>0.05</v>
          </cell>
        </row>
        <row r="63">
          <cell r="A63" t="str">
            <v>Hrvace</v>
          </cell>
          <cell r="B63">
            <v>0.1</v>
          </cell>
        </row>
        <row r="64">
          <cell r="A64" t="str">
            <v>Hum na Sutli</v>
          </cell>
          <cell r="B64">
            <v>0.05</v>
          </cell>
        </row>
        <row r="65">
          <cell r="A65" t="str">
            <v>Imotski</v>
          </cell>
          <cell r="B65">
            <v>0.12</v>
          </cell>
        </row>
        <row r="66">
          <cell r="A66" t="str">
            <v>Ivanić Grad</v>
          </cell>
          <cell r="B66">
            <v>0.06</v>
          </cell>
        </row>
        <row r="67">
          <cell r="A67" t="str">
            <v>Ivankovo</v>
          </cell>
          <cell r="B67">
            <v>0.1</v>
          </cell>
        </row>
        <row r="68">
          <cell r="A68" t="str">
            <v>Jagodnjak</v>
          </cell>
          <cell r="B68">
            <v>0.03</v>
          </cell>
        </row>
        <row r="69">
          <cell r="A69" t="str">
            <v>Jakšić</v>
          </cell>
          <cell r="B69">
            <v>0.05</v>
          </cell>
        </row>
        <row r="70">
          <cell r="A70" t="str">
            <v>Jastrebarsko</v>
          </cell>
          <cell r="B70">
            <v>0.09</v>
          </cell>
        </row>
        <row r="71">
          <cell r="A71" t="str">
            <v>Kamanje</v>
          </cell>
          <cell r="B71">
            <v>0.05</v>
          </cell>
        </row>
        <row r="72">
          <cell r="A72" t="str">
            <v>Kapela</v>
          </cell>
          <cell r="B72">
            <v>0.08</v>
          </cell>
        </row>
        <row r="73">
          <cell r="A73" t="str">
            <v>Kaptol</v>
          </cell>
          <cell r="B73">
            <v>0.1</v>
          </cell>
        </row>
        <row r="74">
          <cell r="A74" t="str">
            <v>Karlovac</v>
          </cell>
          <cell r="B74">
            <v>0.12</v>
          </cell>
        </row>
        <row r="75">
          <cell r="A75" t="str">
            <v>Karojba</v>
          </cell>
          <cell r="B75">
            <v>0.05</v>
          </cell>
        </row>
        <row r="76">
          <cell r="A76" t="str">
            <v>Kaštela</v>
          </cell>
          <cell r="B76">
            <v>0.12</v>
          </cell>
        </row>
        <row r="77">
          <cell r="A77" t="str">
            <v>Kaštelir-Labinci</v>
          </cell>
          <cell r="B77">
            <v>0.01</v>
          </cell>
        </row>
        <row r="78">
          <cell r="A78" t="str">
            <v>Kistanje</v>
          </cell>
          <cell r="B78">
            <v>0.03</v>
          </cell>
        </row>
        <row r="79">
          <cell r="A79" t="str">
            <v>Klanjec</v>
          </cell>
          <cell r="B79">
            <v>0.12</v>
          </cell>
        </row>
        <row r="80">
          <cell r="A80" t="str">
            <v>Klinča Sela</v>
          </cell>
          <cell r="B80">
            <v>0.1</v>
          </cell>
        </row>
        <row r="81">
          <cell r="A81" t="str">
            <v>Kloštar Ivanić</v>
          </cell>
          <cell r="B81">
            <v>0.02</v>
          </cell>
        </row>
        <row r="82">
          <cell r="A82" t="str">
            <v>Kneževi Vinogradi</v>
          </cell>
          <cell r="B82">
            <v>0.05</v>
          </cell>
        </row>
        <row r="83">
          <cell r="A83" t="str">
            <v>Knin</v>
          </cell>
          <cell r="B83">
            <v>0.05</v>
          </cell>
        </row>
        <row r="84">
          <cell r="A84" t="str">
            <v>Konavle</v>
          </cell>
          <cell r="B84">
            <v>7.4999999999999997E-2</v>
          </cell>
        </row>
        <row r="85">
          <cell r="A85" t="str">
            <v>Končanica</v>
          </cell>
          <cell r="B85">
            <v>0.05</v>
          </cell>
        </row>
        <row r="86">
          <cell r="A86" t="str">
            <v>Konjšćina</v>
          </cell>
          <cell r="B86">
            <v>0.05</v>
          </cell>
        </row>
        <row r="87">
          <cell r="A87" t="str">
            <v>Korčula</v>
          </cell>
          <cell r="B87">
            <v>0.06</v>
          </cell>
        </row>
        <row r="88">
          <cell r="A88" t="str">
            <v>Krašić</v>
          </cell>
          <cell r="B88">
            <v>0.03</v>
          </cell>
        </row>
        <row r="89">
          <cell r="A89" t="str">
            <v>Kravarsko</v>
          </cell>
          <cell r="B89">
            <v>0.05</v>
          </cell>
        </row>
        <row r="90">
          <cell r="A90" t="str">
            <v>Križ</v>
          </cell>
          <cell r="B90">
            <v>0.02</v>
          </cell>
        </row>
        <row r="91">
          <cell r="A91" t="str">
            <v>Krnjak</v>
          </cell>
          <cell r="B91">
            <v>0.08</v>
          </cell>
        </row>
        <row r="92">
          <cell r="A92" t="str">
            <v>Kutina</v>
          </cell>
          <cell r="B92">
            <v>0.1</v>
          </cell>
        </row>
        <row r="93">
          <cell r="A93" t="str">
            <v>Labin</v>
          </cell>
          <cell r="B93">
            <v>0.06</v>
          </cell>
        </row>
        <row r="94">
          <cell r="A94" t="str">
            <v>Lanišće</v>
          </cell>
          <cell r="B94">
            <v>0.01</v>
          </cell>
        </row>
        <row r="95">
          <cell r="A95" t="str">
            <v>Lastovo</v>
          </cell>
          <cell r="B95">
            <v>0.01</v>
          </cell>
        </row>
        <row r="96">
          <cell r="A96" t="str">
            <v>Lipovljani</v>
          </cell>
          <cell r="B96">
            <v>0.06</v>
          </cell>
        </row>
        <row r="97">
          <cell r="A97" t="str">
            <v>Ližnjan</v>
          </cell>
          <cell r="B97">
            <v>0.05</v>
          </cell>
        </row>
        <row r="98">
          <cell r="A98" t="str">
            <v>Lokvičići</v>
          </cell>
          <cell r="B98">
            <v>7.0000000000000007E-2</v>
          </cell>
        </row>
        <row r="99">
          <cell r="A99" t="str">
            <v>Lovinac</v>
          </cell>
          <cell r="B99">
            <v>0.03</v>
          </cell>
        </row>
        <row r="100">
          <cell r="A100" t="str">
            <v>Ludbreg</v>
          </cell>
          <cell r="B100">
            <v>0.06</v>
          </cell>
        </row>
        <row r="101">
          <cell r="A101" t="str">
            <v>Luka</v>
          </cell>
          <cell r="B101">
            <v>0.05</v>
          </cell>
        </row>
        <row r="102">
          <cell r="A102" t="str">
            <v>Lumbarda</v>
          </cell>
          <cell r="B102">
            <v>0.05</v>
          </cell>
        </row>
        <row r="103">
          <cell r="A103" t="str">
            <v>Lupoglav</v>
          </cell>
          <cell r="B103">
            <v>0.01</v>
          </cell>
        </row>
        <row r="104">
          <cell r="A104" t="str">
            <v>Magadenovac</v>
          </cell>
          <cell r="B104">
            <v>0.02</v>
          </cell>
        </row>
        <row r="105">
          <cell r="A105" t="str">
            <v>Marčana</v>
          </cell>
          <cell r="B105">
            <v>0.05</v>
          </cell>
        </row>
        <row r="106">
          <cell r="A106" t="str">
            <v>Marija Gorica</v>
          </cell>
          <cell r="B106">
            <v>0.05</v>
          </cell>
        </row>
        <row r="107">
          <cell r="A107" t="str">
            <v>Marijanci</v>
          </cell>
          <cell r="B107">
            <v>0.05</v>
          </cell>
        </row>
        <row r="108">
          <cell r="A108" t="str">
            <v>Markušica</v>
          </cell>
          <cell r="B108">
            <v>0.05</v>
          </cell>
        </row>
        <row r="109">
          <cell r="A109" t="str">
            <v>Medulin</v>
          </cell>
          <cell r="B109">
            <v>0.05</v>
          </cell>
        </row>
        <row r="110">
          <cell r="A110" t="str">
            <v>Metković</v>
          </cell>
          <cell r="B110">
            <v>0.1</v>
          </cell>
        </row>
        <row r="111">
          <cell r="A111" t="str">
            <v>Milna</v>
          </cell>
          <cell r="B111">
            <v>0.02</v>
          </cell>
        </row>
        <row r="112">
          <cell r="A112" t="str">
            <v>Mljet</v>
          </cell>
          <cell r="B112">
            <v>0.1</v>
          </cell>
        </row>
        <row r="113">
          <cell r="A113" t="str">
            <v>Motuvun</v>
          </cell>
          <cell r="B113">
            <v>0.01</v>
          </cell>
        </row>
        <row r="114">
          <cell r="A114" t="str">
            <v>Mrkopalj</v>
          </cell>
          <cell r="B114">
            <v>0.05</v>
          </cell>
        </row>
        <row r="115">
          <cell r="A115" t="str">
            <v>Muć</v>
          </cell>
          <cell r="B115">
            <v>7.0000000000000007E-2</v>
          </cell>
        </row>
        <row r="116">
          <cell r="A116" t="str">
            <v>Murter</v>
          </cell>
          <cell r="B116">
            <v>0.06</v>
          </cell>
        </row>
        <row r="117">
          <cell r="A117" t="str">
            <v>Negoslavci</v>
          </cell>
          <cell r="B117">
            <v>0.05</v>
          </cell>
        </row>
        <row r="118">
          <cell r="A118" t="str">
            <v>Nova Gradiška</v>
          </cell>
          <cell r="B118">
            <v>0.1</v>
          </cell>
        </row>
        <row r="119">
          <cell r="A119" t="str">
            <v>Nova Kapela</v>
          </cell>
          <cell r="B119">
            <v>0.1</v>
          </cell>
        </row>
        <row r="120">
          <cell r="A120" t="str">
            <v>Novi Marof</v>
          </cell>
          <cell r="B120">
            <v>0.1</v>
          </cell>
        </row>
        <row r="121">
          <cell r="A121" t="str">
            <v>Novi Vinodolski</v>
          </cell>
          <cell r="B121">
            <v>7.0000000000000007E-2</v>
          </cell>
        </row>
        <row r="122">
          <cell r="A122" t="str">
            <v>Nuštar</v>
          </cell>
          <cell r="B122">
            <v>0.06</v>
          </cell>
        </row>
        <row r="123">
          <cell r="A123" t="str">
            <v>Omiš</v>
          </cell>
          <cell r="B123">
            <v>0.08</v>
          </cell>
        </row>
        <row r="124">
          <cell r="A124" t="str">
            <v>Orle</v>
          </cell>
          <cell r="B124">
            <v>0.05</v>
          </cell>
        </row>
        <row r="125">
          <cell r="A125" t="str">
            <v>Osijek</v>
          </cell>
          <cell r="B125">
            <v>0.13</v>
          </cell>
        </row>
        <row r="126">
          <cell r="A126" t="str">
            <v>Otočac</v>
          </cell>
          <cell r="B126">
            <v>0.05</v>
          </cell>
        </row>
        <row r="127">
          <cell r="A127" t="str">
            <v>Otok</v>
          </cell>
          <cell r="B127">
            <v>0.1</v>
          </cell>
        </row>
        <row r="128">
          <cell r="A128" t="str">
            <v>Pazin</v>
          </cell>
          <cell r="B128">
            <v>0.05</v>
          </cell>
        </row>
        <row r="129">
          <cell r="A129" t="str">
            <v>Perušić</v>
          </cell>
          <cell r="B129">
            <v>0.05</v>
          </cell>
        </row>
        <row r="130">
          <cell r="A130" t="str">
            <v>Petlovac</v>
          </cell>
          <cell r="B130">
            <v>0.05</v>
          </cell>
        </row>
        <row r="131">
          <cell r="A131" t="str">
            <v>Petrijevci</v>
          </cell>
          <cell r="B131">
            <v>0.05</v>
          </cell>
        </row>
        <row r="132">
          <cell r="A132" t="str">
            <v>Petrinja</v>
          </cell>
          <cell r="B132">
            <v>0.1</v>
          </cell>
        </row>
        <row r="133">
          <cell r="A133" t="str">
            <v>Pićan</v>
          </cell>
          <cell r="B133">
            <v>0.02</v>
          </cell>
        </row>
        <row r="134">
          <cell r="A134" t="str">
            <v>Plitvička Jezera</v>
          </cell>
          <cell r="B134">
            <v>0.05</v>
          </cell>
        </row>
        <row r="135">
          <cell r="A135" t="str">
            <v>Podbablje</v>
          </cell>
          <cell r="B135">
            <v>0.03</v>
          </cell>
        </row>
        <row r="136">
          <cell r="A136" t="str">
            <v>Podcrkavlje</v>
          </cell>
          <cell r="B136">
            <v>0.05</v>
          </cell>
        </row>
        <row r="137">
          <cell r="A137" t="str">
            <v>Podgora</v>
          </cell>
          <cell r="B137">
            <v>0.1</v>
          </cell>
        </row>
        <row r="138">
          <cell r="A138" t="str">
            <v>Podstrana</v>
          </cell>
          <cell r="B138">
            <v>0.08</v>
          </cell>
        </row>
        <row r="139">
          <cell r="A139" t="str">
            <v>Pokupsko</v>
          </cell>
          <cell r="B139">
            <v>0.05</v>
          </cell>
        </row>
        <row r="140">
          <cell r="A140" t="str">
            <v>Popovac</v>
          </cell>
          <cell r="B140">
            <v>0.03</v>
          </cell>
        </row>
        <row r="141">
          <cell r="A141" t="str">
            <v>Popovača</v>
          </cell>
          <cell r="B141">
            <v>0.06</v>
          </cell>
        </row>
        <row r="142">
          <cell r="A142" t="str">
            <v>Požega</v>
          </cell>
          <cell r="B142">
            <v>0.1</v>
          </cell>
        </row>
        <row r="143">
          <cell r="A143" t="str">
            <v>Pregrada</v>
          </cell>
          <cell r="B143">
            <v>0.1</v>
          </cell>
        </row>
        <row r="144">
          <cell r="A144" t="str">
            <v>Preseka</v>
          </cell>
          <cell r="B144">
            <v>0.03</v>
          </cell>
        </row>
        <row r="145">
          <cell r="A145" t="str">
            <v>Primošten</v>
          </cell>
          <cell r="B145">
            <v>0.1</v>
          </cell>
        </row>
        <row r="146">
          <cell r="A146" t="str">
            <v>Proložac</v>
          </cell>
          <cell r="B146">
            <v>0.05</v>
          </cell>
        </row>
        <row r="147">
          <cell r="A147" t="str">
            <v>Promina</v>
          </cell>
          <cell r="B147">
            <v>0.05</v>
          </cell>
        </row>
        <row r="148">
          <cell r="A148" t="str">
            <v>Pučišća</v>
          </cell>
          <cell r="B148">
            <v>0.05</v>
          </cell>
        </row>
        <row r="149">
          <cell r="A149" t="str">
            <v>Pula</v>
          </cell>
          <cell r="B149">
            <v>7.4999999999999997E-2</v>
          </cell>
        </row>
        <row r="150">
          <cell r="A150" t="str">
            <v>Pušća</v>
          </cell>
          <cell r="B150">
            <v>0.1</v>
          </cell>
        </row>
        <row r="151">
          <cell r="A151" t="str">
            <v>Rakovec</v>
          </cell>
          <cell r="B151">
            <v>0.03</v>
          </cell>
        </row>
        <row r="152">
          <cell r="A152" t="str">
            <v>Raša</v>
          </cell>
          <cell r="B152">
            <v>0.06</v>
          </cell>
        </row>
        <row r="153">
          <cell r="A153" t="str">
            <v>Ravna Gora</v>
          </cell>
          <cell r="B153">
            <v>7.4999999999999997E-2</v>
          </cell>
        </row>
        <row r="154">
          <cell r="A154" t="str">
            <v>Rešetari</v>
          </cell>
          <cell r="B154">
            <v>0.05</v>
          </cell>
        </row>
        <row r="155">
          <cell r="A155" t="str">
            <v>Ribnik</v>
          </cell>
          <cell r="B155">
            <v>0.05</v>
          </cell>
        </row>
        <row r="156">
          <cell r="A156" t="str">
            <v>Rijeka</v>
          </cell>
          <cell r="B156">
            <v>6.25E-2</v>
          </cell>
        </row>
        <row r="157">
          <cell r="A157" t="str">
            <v>Rugvica</v>
          </cell>
          <cell r="B157">
            <v>0.06</v>
          </cell>
        </row>
        <row r="158">
          <cell r="A158" t="str">
            <v>Runovići</v>
          </cell>
          <cell r="B158">
            <v>0.06</v>
          </cell>
        </row>
        <row r="159">
          <cell r="A159" t="str">
            <v>Ružić</v>
          </cell>
          <cell r="B159">
            <v>0.05</v>
          </cell>
        </row>
        <row r="160">
          <cell r="A160" t="str">
            <v>Sinj</v>
          </cell>
          <cell r="B160">
            <v>0.12</v>
          </cell>
        </row>
        <row r="161">
          <cell r="A161" t="str">
            <v>Slavonski Brod</v>
          </cell>
          <cell r="B161">
            <v>0.08</v>
          </cell>
        </row>
        <row r="162">
          <cell r="A162" t="str">
            <v>Slunj</v>
          </cell>
          <cell r="B162">
            <v>0.05</v>
          </cell>
        </row>
        <row r="163">
          <cell r="A163" t="str">
            <v>Solin</v>
          </cell>
          <cell r="B163">
            <v>0.1</v>
          </cell>
        </row>
        <row r="164">
          <cell r="A164" t="str">
            <v>Split</v>
          </cell>
          <cell r="B164">
            <v>0.1</v>
          </cell>
        </row>
        <row r="165">
          <cell r="A165" t="str">
            <v>Stara Gradiška</v>
          </cell>
          <cell r="B165">
            <v>0.05</v>
          </cell>
        </row>
        <row r="166">
          <cell r="A166" t="str">
            <v>Staro Petrovo Selo</v>
          </cell>
          <cell r="B166">
            <v>0.1</v>
          </cell>
        </row>
        <row r="167">
          <cell r="A167" t="str">
            <v>Stupnik</v>
          </cell>
          <cell r="B167">
            <v>0.06</v>
          </cell>
        </row>
        <row r="168">
          <cell r="A168" t="str">
            <v>Sutivan</v>
          </cell>
          <cell r="B168">
            <v>0.1</v>
          </cell>
        </row>
        <row r="169">
          <cell r="A169" t="str">
            <v>Sveta Nedelja</v>
          </cell>
          <cell r="B169">
            <v>0.03</v>
          </cell>
        </row>
        <row r="170">
          <cell r="A170" t="str">
            <v>Sveti Ivan Zelina</v>
          </cell>
          <cell r="B170">
            <v>0.12</v>
          </cell>
        </row>
        <row r="171">
          <cell r="A171" t="str">
            <v>Sveti Lovreč</v>
          </cell>
          <cell r="B171">
            <v>0.01</v>
          </cell>
        </row>
        <row r="172">
          <cell r="A172" t="str">
            <v>Sveti Petar u Šumi</v>
          </cell>
          <cell r="B172">
            <v>7.0000000000000007E-2</v>
          </cell>
        </row>
        <row r="173">
          <cell r="A173" t="str">
            <v>Sveti Vinčenat</v>
          </cell>
          <cell r="B173">
            <v>0.05</v>
          </cell>
        </row>
        <row r="174">
          <cell r="A174" t="str">
            <v>Šibenik</v>
          </cell>
          <cell r="B174">
            <v>0.1</v>
          </cell>
        </row>
        <row r="175">
          <cell r="A175" t="str">
            <v>Tinjan</v>
          </cell>
          <cell r="B175">
            <v>0.05</v>
          </cell>
        </row>
        <row r="176">
          <cell r="A176" t="str">
            <v>Tisno</v>
          </cell>
          <cell r="B176">
            <v>0.06</v>
          </cell>
        </row>
        <row r="177">
          <cell r="A177" t="str">
            <v>Tordinci</v>
          </cell>
          <cell r="B177">
            <v>0.05</v>
          </cell>
        </row>
        <row r="178">
          <cell r="A178" t="str">
            <v>Trnovec Bartolovečki</v>
          </cell>
          <cell r="B178">
            <v>0.03</v>
          </cell>
        </row>
        <row r="179">
          <cell r="A179" t="str">
            <v>Trogir</v>
          </cell>
          <cell r="B179">
            <v>0.08</v>
          </cell>
        </row>
        <row r="180">
          <cell r="A180" t="str">
            <v>Trpanj</v>
          </cell>
          <cell r="B180">
            <v>0.1</v>
          </cell>
        </row>
        <row r="181">
          <cell r="A181" t="str">
            <v>Tučepi</v>
          </cell>
          <cell r="B181">
            <v>0.1</v>
          </cell>
        </row>
        <row r="182">
          <cell r="A182" t="str">
            <v>Udbina</v>
          </cell>
          <cell r="B182">
            <v>0.05</v>
          </cell>
        </row>
        <row r="183">
          <cell r="A183" t="str">
            <v>Umag</v>
          </cell>
          <cell r="B183">
            <v>0.06</v>
          </cell>
        </row>
        <row r="184">
          <cell r="A184" t="str">
            <v>Unešić</v>
          </cell>
          <cell r="B184">
            <v>0.05</v>
          </cell>
        </row>
        <row r="185">
          <cell r="A185" t="str">
            <v>Valpovo</v>
          </cell>
          <cell r="B185">
            <v>0.08</v>
          </cell>
        </row>
        <row r="186">
          <cell r="A186" t="str">
            <v>Varaždin</v>
          </cell>
          <cell r="B186">
            <v>0.1</v>
          </cell>
        </row>
        <row r="187">
          <cell r="A187" t="str">
            <v>Vela Luka</v>
          </cell>
          <cell r="B187">
            <v>0.09</v>
          </cell>
        </row>
        <row r="188">
          <cell r="A188" t="str">
            <v>Velika Gorica</v>
          </cell>
          <cell r="B188">
            <v>0.12</v>
          </cell>
        </row>
        <row r="189">
          <cell r="A189" t="str">
            <v>Velika Kopanica</v>
          </cell>
          <cell r="B189">
            <v>7.0000000000000007E-2</v>
          </cell>
        </row>
        <row r="190">
          <cell r="A190" t="str">
            <v>Veliko Trgovišće</v>
          </cell>
          <cell r="B190">
            <v>7.4999999999999997E-2</v>
          </cell>
        </row>
        <row r="191">
          <cell r="A191" t="str">
            <v>Vidovec</v>
          </cell>
          <cell r="B191">
            <v>0.1</v>
          </cell>
        </row>
        <row r="192">
          <cell r="A192" t="str">
            <v>Vinica</v>
          </cell>
          <cell r="B192">
            <v>0.05</v>
          </cell>
        </row>
        <row r="193">
          <cell r="A193" t="str">
            <v>Vinkovci</v>
          </cell>
          <cell r="B193">
            <v>0.1</v>
          </cell>
        </row>
        <row r="194">
          <cell r="A194" t="str">
            <v>Virovitica</v>
          </cell>
          <cell r="B194">
            <v>0.06</v>
          </cell>
        </row>
        <row r="195">
          <cell r="A195" t="str">
            <v>Vis</v>
          </cell>
          <cell r="B195">
            <v>0.03</v>
          </cell>
        </row>
        <row r="196">
          <cell r="A196" t="str">
            <v>Višnjan</v>
          </cell>
          <cell r="B196">
            <v>0.01</v>
          </cell>
        </row>
        <row r="197">
          <cell r="A197" t="str">
            <v>Vižinada</v>
          </cell>
          <cell r="B197">
            <v>0.01</v>
          </cell>
        </row>
        <row r="198">
          <cell r="A198" t="str">
            <v>Vodice</v>
          </cell>
          <cell r="B198">
            <v>0.06</v>
          </cell>
        </row>
        <row r="199">
          <cell r="A199" t="str">
            <v>Vodnjan</v>
          </cell>
          <cell r="B199">
            <v>0.05</v>
          </cell>
        </row>
        <row r="200">
          <cell r="A200" t="str">
            <v>Vojnić</v>
          </cell>
          <cell r="B200">
            <v>7.4999999999999997E-2</v>
          </cell>
        </row>
        <row r="201">
          <cell r="A201" t="str">
            <v>Vrbanja</v>
          </cell>
          <cell r="B201">
            <v>0.05</v>
          </cell>
        </row>
        <row r="202">
          <cell r="A202" t="str">
            <v>Vrbje</v>
          </cell>
          <cell r="B202">
            <v>0.03</v>
          </cell>
        </row>
        <row r="203">
          <cell r="A203" t="str">
            <v>Vrbovec</v>
          </cell>
          <cell r="B203">
            <v>0.12</v>
          </cell>
        </row>
        <row r="204">
          <cell r="A204" t="str">
            <v>Vrbovsko</v>
          </cell>
          <cell r="B204">
            <v>0.06</v>
          </cell>
        </row>
        <row r="205">
          <cell r="A205" t="str">
            <v>Vrgorac</v>
          </cell>
          <cell r="B205">
            <v>0.1</v>
          </cell>
        </row>
        <row r="206">
          <cell r="A206" t="str">
            <v>Vrhovine</v>
          </cell>
          <cell r="B206">
            <v>0.1</v>
          </cell>
        </row>
        <row r="207">
          <cell r="A207" t="str">
            <v>Vrhovine</v>
          </cell>
          <cell r="B207">
            <v>0.1</v>
          </cell>
        </row>
        <row r="208">
          <cell r="A208" t="str">
            <v>Vrlika</v>
          </cell>
          <cell r="B208">
            <v>7.0000000000000007E-2</v>
          </cell>
        </row>
        <row r="209">
          <cell r="A209" t="str">
            <v>Zadvarje</v>
          </cell>
          <cell r="B209">
            <v>0.01</v>
          </cell>
        </row>
        <row r="210">
          <cell r="A210" t="str">
            <v>Zagreb</v>
          </cell>
          <cell r="B210">
            <v>0.18</v>
          </cell>
        </row>
        <row r="211">
          <cell r="A211" t="str">
            <v>Zagvozd</v>
          </cell>
          <cell r="B211">
            <v>0.06</v>
          </cell>
        </row>
        <row r="212">
          <cell r="A212" t="str">
            <v>Zaprešić</v>
          </cell>
          <cell r="B212">
            <v>0.12</v>
          </cell>
        </row>
        <row r="213">
          <cell r="A213" t="str">
            <v>Zlatar Bistrica</v>
          </cell>
          <cell r="B213">
            <v>0.05</v>
          </cell>
        </row>
        <row r="214">
          <cell r="A214" t="str">
            <v>Zmijavci</v>
          </cell>
          <cell r="B214">
            <v>0.08</v>
          </cell>
        </row>
        <row r="215">
          <cell r="A215" t="str">
            <v>Žakanje</v>
          </cell>
          <cell r="B215">
            <v>0.05</v>
          </cell>
        </row>
        <row r="216">
          <cell r="A216" t="str">
            <v>Žminj</v>
          </cell>
          <cell r="B216">
            <v>0.05</v>
          </cell>
        </row>
        <row r="217">
          <cell r="A217" t="str">
            <v>Žumberak</v>
          </cell>
          <cell r="B217">
            <v>0.03</v>
          </cell>
        </row>
        <row r="218">
          <cell r="A218" t="str">
            <v>Župa Dubrovačka</v>
          </cell>
          <cell r="B218">
            <v>0.1</v>
          </cell>
        </row>
        <row r="219">
          <cell r="A219" t="str">
            <v>Županja</v>
          </cell>
          <cell r="B219">
            <v>0.12</v>
          </cell>
        </row>
      </sheetData>
      <sheetData sheetId="9">
        <row r="2">
          <cell r="C2" t="str">
            <v>Bjelovar</v>
          </cell>
          <cell r="D2" t="str">
            <v>Bjelovar</v>
          </cell>
        </row>
        <row r="3">
          <cell r="C3" t="str">
            <v xml:space="preserve">Čazma </v>
          </cell>
          <cell r="D3" t="str">
            <v>Bjelovar</v>
          </cell>
        </row>
        <row r="4">
          <cell r="C4" t="str">
            <v xml:space="preserve">Daruvar </v>
          </cell>
          <cell r="D4" t="str">
            <v>Bjelovar</v>
          </cell>
        </row>
        <row r="5">
          <cell r="C5" t="str">
            <v xml:space="preserve">Garešnica </v>
          </cell>
          <cell r="D5" t="str">
            <v>Bjelovar</v>
          </cell>
        </row>
        <row r="6">
          <cell r="C6" t="str">
            <v xml:space="preserve">Grubišno polje  </v>
          </cell>
          <cell r="D6" t="str">
            <v>Bjelovar</v>
          </cell>
        </row>
        <row r="8">
          <cell r="C8" t="str">
            <v>Čakovec</v>
          </cell>
          <cell r="D8" t="str">
            <v>Čakovec</v>
          </cell>
        </row>
        <row r="9">
          <cell r="C9" t="str">
            <v xml:space="preserve">Mursko Središće </v>
          </cell>
          <cell r="D9" t="str">
            <v>Čakovec</v>
          </cell>
        </row>
        <row r="10">
          <cell r="C10" t="str">
            <v xml:space="preserve">Prelog </v>
          </cell>
          <cell r="D10" t="str">
            <v>Čakovec</v>
          </cell>
        </row>
        <row r="12">
          <cell r="C12" t="str">
            <v>Dubrovnik</v>
          </cell>
          <cell r="D12" t="str">
            <v>Dubrovnik</v>
          </cell>
        </row>
        <row r="13">
          <cell r="C13" t="str">
            <v xml:space="preserve">Korčula </v>
          </cell>
          <cell r="D13" t="str">
            <v>Dubrovnik</v>
          </cell>
        </row>
        <row r="14">
          <cell r="C14" t="str">
            <v xml:space="preserve">Lastovo </v>
          </cell>
          <cell r="D14" t="str">
            <v>Dubrovnik</v>
          </cell>
        </row>
        <row r="15">
          <cell r="C15" t="str">
            <v xml:space="preserve">Metković </v>
          </cell>
          <cell r="D15" t="str">
            <v>Dubrovnik</v>
          </cell>
        </row>
        <row r="16">
          <cell r="C16" t="str">
            <v xml:space="preserve">Ploče </v>
          </cell>
          <cell r="D16" t="str">
            <v>Dubrovnik</v>
          </cell>
        </row>
        <row r="18">
          <cell r="C18" t="str">
            <v xml:space="preserve">Donji Lapac </v>
          </cell>
          <cell r="D18" t="str">
            <v xml:space="preserve">Gospić </v>
          </cell>
        </row>
        <row r="19">
          <cell r="C19" t="str">
            <v xml:space="preserve">Gospić </v>
          </cell>
          <cell r="D19" t="str">
            <v xml:space="preserve">Gospić </v>
          </cell>
        </row>
        <row r="20">
          <cell r="C20" t="str">
            <v xml:space="preserve">Izdvojeni ured Novalja </v>
          </cell>
          <cell r="D20" t="str">
            <v xml:space="preserve">Gospić </v>
          </cell>
        </row>
        <row r="21">
          <cell r="C21" t="str">
            <v xml:space="preserve">Korenica </v>
          </cell>
          <cell r="D21" t="str">
            <v xml:space="preserve">Gospić </v>
          </cell>
        </row>
        <row r="22">
          <cell r="C22" t="str">
            <v xml:space="preserve">Otočac </v>
          </cell>
          <cell r="D22" t="str">
            <v xml:space="preserve">Gospić </v>
          </cell>
        </row>
        <row r="23">
          <cell r="C23" t="str">
            <v xml:space="preserve">Senj </v>
          </cell>
          <cell r="D23" t="str">
            <v xml:space="preserve">Gospić </v>
          </cell>
        </row>
        <row r="25">
          <cell r="C25" t="str">
            <v xml:space="preserve">Duga Resa </v>
          </cell>
          <cell r="D25" t="str">
            <v xml:space="preserve">Karlovac </v>
          </cell>
        </row>
        <row r="26">
          <cell r="C26" t="str">
            <v xml:space="preserve">Karlovac </v>
          </cell>
          <cell r="D26" t="str">
            <v xml:space="preserve">Karlovac </v>
          </cell>
        </row>
        <row r="27">
          <cell r="C27" t="str">
            <v xml:space="preserve">Ogulin </v>
          </cell>
          <cell r="D27" t="str">
            <v xml:space="preserve">Karlovac </v>
          </cell>
        </row>
        <row r="28">
          <cell r="C28" t="str">
            <v xml:space="preserve">Ozalj </v>
          </cell>
          <cell r="D28" t="str">
            <v xml:space="preserve">Karlovac </v>
          </cell>
        </row>
        <row r="29">
          <cell r="C29" t="str">
            <v xml:space="preserve">Slunj </v>
          </cell>
          <cell r="D29" t="str">
            <v xml:space="preserve">Karlovac </v>
          </cell>
        </row>
        <row r="30">
          <cell r="C30" t="str">
            <v xml:space="preserve">Vojnić </v>
          </cell>
          <cell r="D30" t="str">
            <v xml:space="preserve">Karlovac </v>
          </cell>
        </row>
        <row r="32">
          <cell r="C32" t="str">
            <v xml:space="preserve">Đurđevac </v>
          </cell>
          <cell r="D32" t="str">
            <v xml:space="preserve">Koprivnica </v>
          </cell>
        </row>
        <row r="33">
          <cell r="C33" t="str">
            <v xml:space="preserve">Koprivnica </v>
          </cell>
          <cell r="D33" t="str">
            <v xml:space="preserve">Koprivnica </v>
          </cell>
        </row>
        <row r="34">
          <cell r="C34" t="str">
            <v xml:space="preserve">Križevci </v>
          </cell>
          <cell r="D34" t="str">
            <v xml:space="preserve">Koprivnica </v>
          </cell>
        </row>
        <row r="36">
          <cell r="C36" t="str">
            <v xml:space="preserve">Donja Stubica </v>
          </cell>
          <cell r="D36" t="str">
            <v xml:space="preserve">Krapina </v>
          </cell>
        </row>
        <row r="37">
          <cell r="C37" t="str">
            <v xml:space="preserve">Klanjec </v>
          </cell>
          <cell r="D37" t="str">
            <v xml:space="preserve">Krapina </v>
          </cell>
        </row>
        <row r="38">
          <cell r="C38" t="str">
            <v xml:space="preserve">Krapina </v>
          </cell>
          <cell r="D38" t="str">
            <v xml:space="preserve">Krapina </v>
          </cell>
        </row>
        <row r="39">
          <cell r="C39" t="str">
            <v xml:space="preserve">Pregrada </v>
          </cell>
          <cell r="D39" t="str">
            <v xml:space="preserve">Krapina </v>
          </cell>
        </row>
        <row r="40">
          <cell r="C40" t="str">
            <v xml:space="preserve">Zabok </v>
          </cell>
          <cell r="D40" t="str">
            <v xml:space="preserve">Krapina </v>
          </cell>
        </row>
        <row r="41">
          <cell r="C41" t="str">
            <v xml:space="preserve">Zlatar </v>
          </cell>
          <cell r="D41" t="str">
            <v xml:space="preserve">Krapina </v>
          </cell>
        </row>
        <row r="43">
          <cell r="C43" t="str">
            <v xml:space="preserve">Beli Manastir </v>
          </cell>
          <cell r="D43" t="str">
            <v xml:space="preserve">Osijek </v>
          </cell>
        </row>
        <row r="44">
          <cell r="C44" t="str">
            <v xml:space="preserve">Donji MIholjac </v>
          </cell>
          <cell r="D44" t="str">
            <v xml:space="preserve">Osijek </v>
          </cell>
        </row>
        <row r="45">
          <cell r="C45" t="str">
            <v xml:space="preserve">Đakovo </v>
          </cell>
          <cell r="D45" t="str">
            <v xml:space="preserve">Osijek </v>
          </cell>
        </row>
        <row r="46">
          <cell r="C46" t="str">
            <v xml:space="preserve">Našice </v>
          </cell>
          <cell r="D46" t="str">
            <v xml:space="preserve">Osijek </v>
          </cell>
        </row>
        <row r="47">
          <cell r="C47" t="str">
            <v xml:space="preserve">Osijek </v>
          </cell>
          <cell r="D47" t="str">
            <v xml:space="preserve">Osijek </v>
          </cell>
        </row>
        <row r="48">
          <cell r="C48" t="str">
            <v xml:space="preserve">Valpovo </v>
          </cell>
          <cell r="D48" t="str">
            <v xml:space="preserve">Osijek </v>
          </cell>
        </row>
        <row r="50">
          <cell r="C50" t="str">
            <v xml:space="preserve">Buzet </v>
          </cell>
          <cell r="D50" t="str">
            <v xml:space="preserve">Pazin </v>
          </cell>
        </row>
        <row r="51">
          <cell r="C51" t="str">
            <v xml:space="preserve">Labin </v>
          </cell>
          <cell r="D51" t="str">
            <v xml:space="preserve">Pazin </v>
          </cell>
        </row>
        <row r="52">
          <cell r="C52" t="str">
            <v xml:space="preserve">Pazin </v>
          </cell>
          <cell r="D52" t="str">
            <v xml:space="preserve">Pazin </v>
          </cell>
        </row>
        <row r="53">
          <cell r="C53" t="str">
            <v xml:space="preserve">Poreč </v>
          </cell>
          <cell r="D53" t="str">
            <v xml:space="preserve">Pazin </v>
          </cell>
        </row>
        <row r="54">
          <cell r="C54" t="str">
            <v xml:space="preserve">Pula </v>
          </cell>
          <cell r="D54" t="str">
            <v xml:space="preserve">Pazin </v>
          </cell>
        </row>
        <row r="55">
          <cell r="C55" t="str">
            <v xml:space="preserve">Rovinj </v>
          </cell>
          <cell r="D55" t="str">
            <v xml:space="preserve">Pazin </v>
          </cell>
        </row>
        <row r="56">
          <cell r="C56" t="str">
            <v xml:space="preserve">Umag </v>
          </cell>
          <cell r="D56" t="str">
            <v xml:space="preserve">Pazin </v>
          </cell>
        </row>
        <row r="58">
          <cell r="C58" t="str">
            <v xml:space="preserve">Pakrac </v>
          </cell>
          <cell r="D58" t="str">
            <v xml:space="preserve">Požega </v>
          </cell>
        </row>
        <row r="59">
          <cell r="C59" t="str">
            <v xml:space="preserve">Požega </v>
          </cell>
          <cell r="D59" t="str">
            <v xml:space="preserve">Požega </v>
          </cell>
        </row>
        <row r="61">
          <cell r="C61" t="str">
            <v xml:space="preserve">Crikvenica </v>
          </cell>
          <cell r="D61" t="str">
            <v xml:space="preserve">Rijeka </v>
          </cell>
        </row>
        <row r="62">
          <cell r="C62" t="str">
            <v xml:space="preserve">Čabar </v>
          </cell>
          <cell r="D62" t="str">
            <v xml:space="preserve">Rijeka </v>
          </cell>
        </row>
        <row r="63">
          <cell r="C63" t="str">
            <v xml:space="preserve">Delnice </v>
          </cell>
          <cell r="D63" t="str">
            <v xml:space="preserve">Rijeka </v>
          </cell>
        </row>
        <row r="64">
          <cell r="C64" t="str">
            <v xml:space="preserve">Krk </v>
          </cell>
          <cell r="D64" t="str">
            <v xml:space="preserve">Rijeka </v>
          </cell>
        </row>
        <row r="65">
          <cell r="C65" t="str">
            <v xml:space="preserve">Mali Lošinj </v>
          </cell>
          <cell r="D65" t="str">
            <v xml:space="preserve">Rijeka </v>
          </cell>
        </row>
        <row r="66">
          <cell r="C66" t="str">
            <v xml:space="preserve">Opatija </v>
          </cell>
          <cell r="D66" t="str">
            <v xml:space="preserve">Rijeka </v>
          </cell>
        </row>
        <row r="67">
          <cell r="C67" t="str">
            <v xml:space="preserve">Rab </v>
          </cell>
          <cell r="D67" t="str">
            <v xml:space="preserve">Rijeka </v>
          </cell>
        </row>
        <row r="68">
          <cell r="C68" t="str">
            <v xml:space="preserve">Rijeka </v>
          </cell>
          <cell r="D68" t="str">
            <v xml:space="preserve">Rijeka </v>
          </cell>
        </row>
        <row r="69">
          <cell r="C69" t="str">
            <v xml:space="preserve">Vrbovsko </v>
          </cell>
          <cell r="D69" t="str">
            <v xml:space="preserve">Rijeka </v>
          </cell>
        </row>
        <row r="71">
          <cell r="C71" t="str">
            <v xml:space="preserve">Dvor </v>
          </cell>
          <cell r="D71" t="str">
            <v xml:space="preserve">Sisak </v>
          </cell>
        </row>
        <row r="72">
          <cell r="C72" t="str">
            <v xml:space="preserve">Glina </v>
          </cell>
          <cell r="D72" t="str">
            <v xml:space="preserve">Sisak </v>
          </cell>
        </row>
        <row r="73">
          <cell r="C73" t="str">
            <v xml:space="preserve">Gvozd </v>
          </cell>
          <cell r="D73" t="str">
            <v xml:space="preserve">Sisak </v>
          </cell>
        </row>
        <row r="74">
          <cell r="C74" t="str">
            <v xml:space="preserve">Hrvatska Kostajnica </v>
          </cell>
          <cell r="D74" t="str">
            <v xml:space="preserve">Sisak </v>
          </cell>
        </row>
        <row r="75">
          <cell r="C75" t="str">
            <v xml:space="preserve">Kutina </v>
          </cell>
          <cell r="D75" t="str">
            <v xml:space="preserve">Sisak </v>
          </cell>
        </row>
        <row r="76">
          <cell r="C76" t="str">
            <v xml:space="preserve">Novska </v>
          </cell>
          <cell r="D76" t="str">
            <v xml:space="preserve">Sisak </v>
          </cell>
        </row>
        <row r="77">
          <cell r="C77" t="str">
            <v xml:space="preserve">Petrinja </v>
          </cell>
          <cell r="D77" t="str">
            <v xml:space="preserve">Sisak </v>
          </cell>
        </row>
        <row r="78">
          <cell r="C78" t="str">
            <v xml:space="preserve">Sisak </v>
          </cell>
          <cell r="D78" t="str">
            <v xml:space="preserve">Sisak </v>
          </cell>
        </row>
        <row r="80">
          <cell r="C80" t="str">
            <v xml:space="preserve">Nova Gradiška </v>
          </cell>
          <cell r="D80" t="str">
            <v xml:space="preserve">Slavonski Brod </v>
          </cell>
        </row>
        <row r="81">
          <cell r="C81" t="str">
            <v xml:space="preserve">Okučani </v>
          </cell>
          <cell r="D81" t="str">
            <v xml:space="preserve">Slavonski Brod </v>
          </cell>
        </row>
        <row r="82">
          <cell r="C82" t="str">
            <v xml:space="preserve">Slavonski Brod </v>
          </cell>
          <cell r="D82" t="str">
            <v xml:space="preserve">Slavonski Brod </v>
          </cell>
        </row>
        <row r="84">
          <cell r="C84" t="str">
            <v xml:space="preserve">Hvar </v>
          </cell>
          <cell r="D84" t="str">
            <v xml:space="preserve">Split </v>
          </cell>
        </row>
        <row r="85">
          <cell r="C85" t="str">
            <v xml:space="preserve">Imotski </v>
          </cell>
          <cell r="D85" t="str">
            <v xml:space="preserve">Split </v>
          </cell>
        </row>
        <row r="86">
          <cell r="C86" t="str">
            <v xml:space="preserve">Kaštela </v>
          </cell>
          <cell r="D86" t="str">
            <v xml:space="preserve">Split </v>
          </cell>
        </row>
        <row r="87">
          <cell r="C87" t="str">
            <v xml:space="preserve">Makarska </v>
          </cell>
          <cell r="D87" t="str">
            <v xml:space="preserve">Split </v>
          </cell>
        </row>
        <row r="88">
          <cell r="C88" t="str">
            <v xml:space="preserve">Omiš </v>
          </cell>
          <cell r="D88" t="str">
            <v xml:space="preserve">Split </v>
          </cell>
        </row>
        <row r="89">
          <cell r="C89" t="str">
            <v xml:space="preserve">Sinj </v>
          </cell>
          <cell r="D89" t="str">
            <v xml:space="preserve">Split </v>
          </cell>
        </row>
        <row r="90">
          <cell r="C90" t="str">
            <v xml:space="preserve">Solin </v>
          </cell>
          <cell r="D90" t="str">
            <v xml:space="preserve">Split </v>
          </cell>
        </row>
        <row r="91">
          <cell r="C91" t="str">
            <v xml:space="preserve">Split </v>
          </cell>
          <cell r="D91" t="str">
            <v xml:space="preserve">Split </v>
          </cell>
        </row>
        <row r="92">
          <cell r="C92" t="str">
            <v xml:space="preserve">Supetar </v>
          </cell>
          <cell r="D92" t="str">
            <v xml:space="preserve">Split </v>
          </cell>
        </row>
        <row r="93">
          <cell r="C93" t="str">
            <v xml:space="preserve">Trogir </v>
          </cell>
          <cell r="D93" t="str">
            <v xml:space="preserve">Split </v>
          </cell>
        </row>
        <row r="94">
          <cell r="C94" t="str">
            <v xml:space="preserve">Vis </v>
          </cell>
          <cell r="D94" t="str">
            <v xml:space="preserve">Split </v>
          </cell>
        </row>
        <row r="95">
          <cell r="C95" t="str">
            <v xml:space="preserve">Vrgorac </v>
          </cell>
          <cell r="D95" t="str">
            <v xml:space="preserve">Split </v>
          </cell>
        </row>
        <row r="97">
          <cell r="C97" t="str">
            <v xml:space="preserve">Drniš </v>
          </cell>
          <cell r="D97" t="str">
            <v xml:space="preserve">Šibenik </v>
          </cell>
        </row>
        <row r="98">
          <cell r="C98" t="str">
            <v xml:space="preserve">Knin </v>
          </cell>
          <cell r="D98" t="str">
            <v xml:space="preserve">Šibenik </v>
          </cell>
        </row>
        <row r="99">
          <cell r="C99" t="str">
            <v xml:space="preserve">Šibenik </v>
          </cell>
          <cell r="D99" t="str">
            <v xml:space="preserve">Šibenik </v>
          </cell>
        </row>
        <row r="101">
          <cell r="C101" t="str">
            <v xml:space="preserve">Ivanec </v>
          </cell>
          <cell r="D101" t="str">
            <v xml:space="preserve">Varaždin </v>
          </cell>
        </row>
        <row r="102">
          <cell r="C102" t="str">
            <v xml:space="preserve">Ludbreg </v>
          </cell>
          <cell r="D102" t="str">
            <v xml:space="preserve">Varaždin </v>
          </cell>
        </row>
        <row r="103">
          <cell r="C103" t="str">
            <v xml:space="preserve">Novi Marof </v>
          </cell>
          <cell r="D103" t="str">
            <v xml:space="preserve">Varaždin </v>
          </cell>
        </row>
        <row r="104">
          <cell r="C104" t="str">
            <v xml:space="preserve">Varaždin </v>
          </cell>
          <cell r="D104" t="str">
            <v xml:space="preserve">Varaždin </v>
          </cell>
        </row>
        <row r="106">
          <cell r="C106" t="str">
            <v xml:space="preserve">Izdvojeni ured Pitomača </v>
          </cell>
          <cell r="D106" t="str">
            <v xml:space="preserve">Virovitica </v>
          </cell>
        </row>
        <row r="107">
          <cell r="C107" t="str">
            <v xml:space="preserve">Orahovica </v>
          </cell>
          <cell r="D107" t="str">
            <v xml:space="preserve">Virovitica </v>
          </cell>
        </row>
        <row r="108">
          <cell r="C108" t="str">
            <v xml:space="preserve">Slatina </v>
          </cell>
          <cell r="D108" t="str">
            <v xml:space="preserve">Virovitica </v>
          </cell>
        </row>
        <row r="109">
          <cell r="C109" t="str">
            <v xml:space="preserve">Virovitica </v>
          </cell>
          <cell r="D109" t="str">
            <v xml:space="preserve">Virovitica </v>
          </cell>
        </row>
        <row r="111">
          <cell r="C111" t="str">
            <v xml:space="preserve">Ilok </v>
          </cell>
          <cell r="D111" t="str">
            <v xml:space="preserve">Vukovar </v>
          </cell>
        </row>
        <row r="112">
          <cell r="C112" t="str">
            <v xml:space="preserve">Vinkovci </v>
          </cell>
          <cell r="D112" t="str">
            <v xml:space="preserve">Vukovar </v>
          </cell>
        </row>
        <row r="113">
          <cell r="C113" t="str">
            <v xml:space="preserve">Vukovar </v>
          </cell>
          <cell r="D113" t="str">
            <v xml:space="preserve">Vukovar </v>
          </cell>
        </row>
        <row r="114">
          <cell r="C114" t="str">
            <v xml:space="preserve">Županja </v>
          </cell>
          <cell r="D114" t="str">
            <v xml:space="preserve">Vukovar </v>
          </cell>
        </row>
        <row r="116">
          <cell r="C116" t="str">
            <v xml:space="preserve">Benkovac </v>
          </cell>
          <cell r="D116" t="str">
            <v xml:space="preserve">Zadar </v>
          </cell>
        </row>
        <row r="117">
          <cell r="C117" t="str">
            <v xml:space="preserve">Biograd na moru </v>
          </cell>
          <cell r="D117" t="str">
            <v xml:space="preserve">Zadar </v>
          </cell>
        </row>
        <row r="118">
          <cell r="C118" t="str">
            <v xml:space="preserve">Gračac </v>
          </cell>
          <cell r="D118" t="str">
            <v xml:space="preserve">Zadar </v>
          </cell>
        </row>
        <row r="119">
          <cell r="C119" t="str">
            <v xml:space="preserve">Obrovac </v>
          </cell>
          <cell r="D119" t="str">
            <v xml:space="preserve">Zadar </v>
          </cell>
        </row>
        <row r="120">
          <cell r="C120" t="str">
            <v xml:space="preserve">Pag </v>
          </cell>
          <cell r="D120" t="str">
            <v xml:space="preserve">Zadar </v>
          </cell>
        </row>
        <row r="121">
          <cell r="C121" t="str">
            <v xml:space="preserve">Zadar </v>
          </cell>
          <cell r="D121" t="str">
            <v xml:space="preserve">Zadar </v>
          </cell>
        </row>
        <row r="123">
          <cell r="C123" t="str">
            <v xml:space="preserve">Dugo Selo </v>
          </cell>
          <cell r="D123" t="str">
            <v>Zagreb</v>
          </cell>
        </row>
        <row r="124">
          <cell r="C124" t="str">
            <v xml:space="preserve">Ivanić-grad </v>
          </cell>
          <cell r="D124" t="str">
            <v>Zagreb</v>
          </cell>
        </row>
        <row r="125">
          <cell r="C125" t="str">
            <v xml:space="preserve">Jastrebarsko </v>
          </cell>
          <cell r="D125" t="str">
            <v>Zagreb</v>
          </cell>
        </row>
        <row r="126">
          <cell r="C126" t="str">
            <v xml:space="preserve">Samobor </v>
          </cell>
          <cell r="D126" t="str">
            <v>Zagreb</v>
          </cell>
        </row>
        <row r="127">
          <cell r="C127" t="str">
            <v xml:space="preserve">Sesvete </v>
          </cell>
          <cell r="D127" t="str">
            <v>Zagreb</v>
          </cell>
        </row>
        <row r="128">
          <cell r="C128" t="str">
            <v xml:space="preserve">Sveti Ivan Zelina </v>
          </cell>
          <cell r="D128" t="str">
            <v>Zagreb</v>
          </cell>
        </row>
        <row r="129">
          <cell r="C129" t="str">
            <v xml:space="preserve">Velika Gorica </v>
          </cell>
          <cell r="D129" t="str">
            <v>Zagreb</v>
          </cell>
        </row>
        <row r="130">
          <cell r="C130" t="str">
            <v xml:space="preserve">Vrbovec </v>
          </cell>
          <cell r="D130" t="str">
            <v>Zagreb</v>
          </cell>
        </row>
        <row r="131">
          <cell r="C131" t="str">
            <v xml:space="preserve">Zagreb I-Centar </v>
          </cell>
          <cell r="D131" t="str">
            <v>Zagreb</v>
          </cell>
        </row>
        <row r="132">
          <cell r="C132" t="str">
            <v xml:space="preserve">Zagreb III-Dubrava </v>
          </cell>
          <cell r="D132" t="str">
            <v>Zagreb</v>
          </cell>
        </row>
        <row r="133">
          <cell r="C133" t="str">
            <v xml:space="preserve">Zagreb III-Maksimir </v>
          </cell>
          <cell r="D133" t="str">
            <v>Zagreb</v>
          </cell>
        </row>
        <row r="134">
          <cell r="C134" t="str">
            <v xml:space="preserve">Zagreb II-Trešnjevka </v>
          </cell>
          <cell r="D134" t="str">
            <v>Zagreb</v>
          </cell>
        </row>
        <row r="135">
          <cell r="C135" t="str">
            <v xml:space="preserve">Zagreb II-Trnje </v>
          </cell>
          <cell r="D135" t="str">
            <v>Zagreb</v>
          </cell>
        </row>
        <row r="136">
          <cell r="C136" t="str">
            <v xml:space="preserve">Zagreb I-Medveščak </v>
          </cell>
          <cell r="D136" t="str">
            <v>Zagreb</v>
          </cell>
        </row>
        <row r="137">
          <cell r="C137" t="str">
            <v xml:space="preserve">Zagreb IV-Črnomerec </v>
          </cell>
          <cell r="D137" t="str">
            <v>Zagreb</v>
          </cell>
        </row>
        <row r="138">
          <cell r="C138" t="str">
            <v xml:space="preserve">Zagreb IV-Susedgrad </v>
          </cell>
          <cell r="D138" t="str">
            <v>Zagreb</v>
          </cell>
        </row>
        <row r="139">
          <cell r="C139" t="str">
            <v xml:space="preserve">Zagreb VI-Za nekretnine </v>
          </cell>
          <cell r="D139" t="str">
            <v>Zagreb</v>
          </cell>
        </row>
        <row r="140">
          <cell r="C140" t="str">
            <v xml:space="preserve">Zagreb VI-Za poreze građana </v>
          </cell>
          <cell r="D140" t="str">
            <v>Zagreb</v>
          </cell>
        </row>
        <row r="141">
          <cell r="C141" t="str">
            <v xml:space="preserve">Zagreb V-Novi Zagreb </v>
          </cell>
          <cell r="D141" t="str">
            <v>Zagreb</v>
          </cell>
        </row>
        <row r="142">
          <cell r="C142" t="str">
            <v xml:space="preserve">Zagreb V-Pešćenica </v>
          </cell>
          <cell r="D142" t="str">
            <v>Zagreb</v>
          </cell>
        </row>
        <row r="143">
          <cell r="C143" t="str">
            <v>Zaprešić</v>
          </cell>
          <cell r="D143" t="str">
            <v>Zagreb</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porezna-uprava.hr/" TargetMode="External"/><Relationship Id="rId2" Type="http://schemas.openxmlformats.org/officeDocument/2006/relationships/hyperlink" Target="http://www.erstebank.hr/" TargetMode="External"/><Relationship Id="rId1" Type="http://schemas.openxmlformats.org/officeDocument/2006/relationships/hyperlink" Target="http://www.pu.mfin.hr/" TargetMode="External"/><Relationship Id="rId5" Type="http://schemas.openxmlformats.org/officeDocument/2006/relationships/drawing" Target="../drawings/drawing8.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9"/>
  <sheetViews>
    <sheetView view="pageBreakPreview" topLeftCell="A2" zoomScaleNormal="100" zoomScaleSheetLayoutView="100" workbookViewId="0">
      <selection activeCell="F22" sqref="F22:G22"/>
    </sheetView>
  </sheetViews>
  <sheetFormatPr defaultColWidth="9.140625" defaultRowHeight="12.75"/>
  <cols>
    <col min="1" max="1" width="2.5703125" style="23" customWidth="1"/>
    <col min="2" max="2" width="2.28515625" style="23" customWidth="1"/>
    <col min="3" max="3" width="11.42578125" style="23" customWidth="1"/>
    <col min="4" max="4" width="2.28515625" style="23" customWidth="1"/>
    <col min="5" max="5" width="11.42578125" style="23" customWidth="1"/>
    <col min="6" max="6" width="3.42578125" style="23" customWidth="1"/>
    <col min="7" max="7" width="3.7109375" style="23" customWidth="1"/>
    <col min="8" max="8" width="6.5703125" style="23" customWidth="1"/>
    <col min="9" max="9" width="5.140625" style="23" customWidth="1"/>
    <col min="10" max="10" width="8.5703125" style="23" customWidth="1"/>
    <col min="11" max="11" width="4.140625" style="23" customWidth="1"/>
    <col min="12" max="12" width="2" style="23" customWidth="1"/>
    <col min="13" max="13" width="6.28515625" style="23" customWidth="1"/>
    <col min="14" max="14" width="4.5703125" style="23" customWidth="1"/>
    <col min="15" max="15" width="1.7109375" style="23" customWidth="1"/>
    <col min="16" max="16" width="8" style="24" customWidth="1"/>
    <col min="17" max="17" width="13.85546875" style="23" customWidth="1"/>
    <col min="18" max="18" width="6.5703125" style="23" customWidth="1"/>
    <col min="19" max="19" width="16" style="23" hidden="1" customWidth="1"/>
    <col min="20" max="16384" width="9.140625" style="23"/>
  </cols>
  <sheetData>
    <row r="1" spans="1:21" s="9" customFormat="1" ht="18" customHeight="1">
      <c r="A1" s="344" t="s">
        <v>4</v>
      </c>
      <c r="B1" s="344"/>
      <c r="C1" s="344"/>
      <c r="D1" s="344"/>
      <c r="E1" s="344"/>
      <c r="F1" s="344"/>
      <c r="G1" s="344"/>
      <c r="H1" s="344"/>
      <c r="I1" s="111"/>
      <c r="J1" s="111"/>
      <c r="K1" s="110"/>
      <c r="L1" s="110"/>
      <c r="M1" s="110"/>
      <c r="N1" s="112"/>
      <c r="O1" s="111"/>
      <c r="P1" s="342" t="s">
        <v>371</v>
      </c>
      <c r="Q1" s="343"/>
    </row>
    <row r="2" spans="1:21" s="9" customFormat="1" ht="12" customHeight="1">
      <c r="A2" s="344" t="s">
        <v>40</v>
      </c>
      <c r="B2" s="344"/>
      <c r="C2" s="344"/>
      <c r="D2" s="344"/>
      <c r="E2" s="344"/>
      <c r="F2" s="344"/>
      <c r="G2" s="344"/>
      <c r="H2" s="344"/>
      <c r="I2" s="111"/>
      <c r="J2" s="111"/>
      <c r="K2" s="111"/>
      <c r="L2" s="111"/>
      <c r="M2" s="111"/>
      <c r="N2" s="112"/>
      <c r="O2" s="111"/>
      <c r="P2" s="111"/>
      <c r="Q2" s="111"/>
    </row>
    <row r="3" spans="1:21" s="9" customFormat="1" ht="4.5" customHeight="1">
      <c r="A3" s="110"/>
      <c r="B3" s="110"/>
      <c r="C3" s="110"/>
      <c r="D3" s="110"/>
      <c r="E3" s="110"/>
      <c r="F3" s="110"/>
      <c r="G3" s="110"/>
      <c r="H3" s="110"/>
      <c r="I3" s="111"/>
      <c r="J3" s="111"/>
      <c r="K3" s="111"/>
      <c r="L3" s="111"/>
      <c r="M3" s="111"/>
      <c r="N3" s="112"/>
      <c r="O3" s="111"/>
      <c r="P3" s="111"/>
      <c r="Q3" s="111"/>
    </row>
    <row r="4" spans="1:21" s="9" customFormat="1" ht="18" customHeight="1">
      <c r="A4" s="344" t="s">
        <v>5</v>
      </c>
      <c r="B4" s="344"/>
      <c r="C4" s="344"/>
      <c r="D4" s="351"/>
      <c r="E4" s="351"/>
      <c r="F4" s="351"/>
      <c r="G4" s="351"/>
      <c r="H4" s="351"/>
      <c r="I4" s="113"/>
      <c r="J4" s="113"/>
      <c r="K4" s="113"/>
      <c r="L4" s="113"/>
      <c r="M4" s="113"/>
      <c r="N4" s="113"/>
      <c r="O4" s="112"/>
      <c r="P4" s="111"/>
      <c r="Q4" s="111"/>
      <c r="S4" s="133"/>
    </row>
    <row r="5" spans="1:21" s="9" customFormat="1" ht="18" customHeight="1">
      <c r="A5" s="344" t="s">
        <v>6</v>
      </c>
      <c r="B5" s="344"/>
      <c r="C5" s="344"/>
      <c r="D5" s="352"/>
      <c r="E5" s="352"/>
      <c r="F5" s="352"/>
      <c r="G5" s="352"/>
      <c r="H5" s="352"/>
      <c r="I5" s="114"/>
      <c r="J5" s="114"/>
      <c r="K5" s="114"/>
      <c r="L5" s="114"/>
      <c r="M5" s="114"/>
      <c r="N5" s="114"/>
      <c r="O5" s="111"/>
      <c r="P5" s="111"/>
      <c r="Q5" s="111"/>
      <c r="S5" s="132"/>
    </row>
    <row r="6" spans="1:21" s="10" customFormat="1" ht="34.5" customHeight="1">
      <c r="A6" s="345" t="s">
        <v>517</v>
      </c>
      <c r="B6" s="345"/>
      <c r="C6" s="345"/>
      <c r="D6" s="345"/>
      <c r="E6" s="345"/>
      <c r="F6" s="345"/>
      <c r="G6" s="345"/>
      <c r="H6" s="345"/>
      <c r="I6" s="345"/>
      <c r="J6" s="345"/>
      <c r="K6" s="345"/>
      <c r="L6" s="345"/>
      <c r="M6" s="345"/>
      <c r="N6" s="345"/>
      <c r="O6" s="345"/>
      <c r="P6" s="345"/>
      <c r="Q6" s="345"/>
      <c r="S6" s="132"/>
    </row>
    <row r="7" spans="1:21" s="11" customFormat="1" ht="17.25" customHeight="1">
      <c r="A7" s="353" t="s">
        <v>185</v>
      </c>
      <c r="B7" s="354"/>
      <c r="C7" s="354"/>
      <c r="D7" s="354"/>
      <c r="E7" s="354"/>
      <c r="F7" s="354"/>
      <c r="G7" s="354"/>
      <c r="H7" s="354"/>
      <c r="I7" s="354"/>
      <c r="J7" s="354"/>
      <c r="K7" s="354"/>
      <c r="L7" s="354"/>
      <c r="M7" s="354"/>
      <c r="N7" s="354"/>
      <c r="O7" s="354"/>
      <c r="P7" s="354"/>
      <c r="Q7" s="355"/>
      <c r="S7" s="132"/>
    </row>
    <row r="8" spans="1:21" s="12" customFormat="1" ht="17.25" customHeight="1">
      <c r="A8" s="346" t="s">
        <v>217</v>
      </c>
      <c r="B8" s="347"/>
      <c r="C8" s="347"/>
      <c r="D8" s="347"/>
      <c r="E8" s="347"/>
      <c r="F8" s="347"/>
      <c r="G8" s="356"/>
      <c r="H8" s="356"/>
      <c r="I8" s="356"/>
      <c r="J8" s="356"/>
      <c r="K8" s="356"/>
      <c r="L8" s="356"/>
      <c r="M8" s="356"/>
      <c r="N8" s="356"/>
      <c r="O8" s="356"/>
      <c r="P8" s="356"/>
      <c r="Q8" s="357"/>
      <c r="S8" s="133" t="s">
        <v>326</v>
      </c>
    </row>
    <row r="9" spans="1:21" s="12" customFormat="1" ht="17.25" customHeight="1">
      <c r="A9" s="348" t="s">
        <v>355</v>
      </c>
      <c r="B9" s="349"/>
      <c r="C9" s="349"/>
      <c r="D9" s="350"/>
      <c r="E9" s="350"/>
      <c r="F9" s="350"/>
      <c r="G9" s="358"/>
      <c r="H9" s="358"/>
      <c r="I9" s="358"/>
      <c r="J9" s="358"/>
      <c r="K9" s="358"/>
      <c r="L9" s="358"/>
      <c r="M9" s="358"/>
      <c r="N9" s="358"/>
      <c r="O9" s="359"/>
      <c r="P9" s="359"/>
      <c r="Q9" s="360"/>
      <c r="S9" s="132" t="s">
        <v>639</v>
      </c>
    </row>
    <row r="10" spans="1:21" s="12" customFormat="1" ht="15.75" customHeight="1">
      <c r="A10" s="239"/>
      <c r="B10" s="378" t="s">
        <v>603</v>
      </c>
      <c r="C10" s="378"/>
      <c r="D10" s="378"/>
      <c r="E10" s="378"/>
      <c r="F10" s="378"/>
      <c r="G10" s="237"/>
      <c r="H10" s="237"/>
      <c r="I10" s="238"/>
      <c r="J10" s="379" t="s">
        <v>604</v>
      </c>
      <c r="K10" s="379"/>
      <c r="L10" s="379"/>
      <c r="M10" s="379"/>
      <c r="N10" s="379"/>
      <c r="O10" s="376"/>
      <c r="P10" s="376"/>
      <c r="Q10" s="377"/>
      <c r="S10" s="132" t="s">
        <v>328</v>
      </c>
    </row>
    <row r="11" spans="1:21" s="12" customFormat="1" ht="17.25" customHeight="1">
      <c r="A11" s="348" t="s">
        <v>518</v>
      </c>
      <c r="B11" s="349"/>
      <c r="C11" s="349"/>
      <c r="D11" s="349"/>
      <c r="E11" s="349"/>
      <c r="F11" s="349"/>
      <c r="G11" s="359"/>
      <c r="H11" s="359"/>
      <c r="I11" s="359"/>
      <c r="J11" s="356"/>
      <c r="K11" s="356"/>
      <c r="L11" s="356"/>
      <c r="M11" s="356"/>
      <c r="N11" s="356"/>
      <c r="O11" s="359"/>
      <c r="P11" s="359"/>
      <c r="Q11" s="360"/>
      <c r="S11" s="132" t="s">
        <v>327</v>
      </c>
    </row>
    <row r="12" spans="1:21" s="12" customFormat="1" ht="17.25" customHeight="1">
      <c r="A12" s="186" t="s">
        <v>519</v>
      </c>
      <c r="B12" s="187"/>
      <c r="C12" s="187"/>
      <c r="D12" s="187"/>
      <c r="E12" s="187"/>
      <c r="F12" s="187"/>
      <c r="G12" s="187"/>
      <c r="H12" s="187"/>
      <c r="I12" s="187"/>
      <c r="J12" s="187"/>
      <c r="K12" s="131"/>
      <c r="L12" s="82"/>
      <c r="M12" s="315" t="s">
        <v>520</v>
      </c>
      <c r="N12" s="315" t="s">
        <v>248</v>
      </c>
      <c r="O12" s="380"/>
      <c r="P12" s="381"/>
      <c r="Q12" s="382"/>
      <c r="S12" s="132" t="s">
        <v>329</v>
      </c>
    </row>
    <row r="13" spans="1:21" s="12" customFormat="1" ht="17.25" customHeight="1">
      <c r="A13" s="331" t="s">
        <v>523</v>
      </c>
      <c r="B13" s="332"/>
      <c r="C13" s="332"/>
      <c r="D13" s="332"/>
      <c r="E13" s="332"/>
      <c r="F13" s="332"/>
      <c r="G13" s="332"/>
      <c r="H13" s="332"/>
      <c r="I13" s="332"/>
      <c r="J13" s="332"/>
      <c r="K13" s="332"/>
      <c r="L13" s="332"/>
      <c r="M13" s="332"/>
      <c r="N13" s="332"/>
      <c r="O13" s="332"/>
      <c r="P13" s="332"/>
      <c r="Q13" s="333"/>
      <c r="S13" s="132" t="s">
        <v>330</v>
      </c>
    </row>
    <row r="14" spans="1:21" s="15" customFormat="1" ht="20.25" customHeight="1">
      <c r="A14" s="184" t="s">
        <v>204</v>
      </c>
      <c r="B14" s="337" t="s">
        <v>360</v>
      </c>
      <c r="C14" s="337"/>
      <c r="D14" s="337"/>
      <c r="E14" s="337"/>
      <c r="F14" s="337" t="s">
        <v>356</v>
      </c>
      <c r="G14" s="337"/>
      <c r="H14" s="337"/>
      <c r="I14" s="337" t="s">
        <v>357</v>
      </c>
      <c r="J14" s="337"/>
      <c r="K14" s="337"/>
      <c r="L14" s="337" t="s">
        <v>358</v>
      </c>
      <c r="M14" s="337"/>
      <c r="N14" s="337"/>
      <c r="O14" s="337"/>
      <c r="P14" s="337"/>
      <c r="Q14" s="185" t="s">
        <v>359</v>
      </c>
      <c r="S14" s="132" t="s">
        <v>331</v>
      </c>
      <c r="U14" s="12"/>
    </row>
    <row r="15" spans="1:21" s="12" customFormat="1" ht="17.25" customHeight="1">
      <c r="A15" s="6" t="s">
        <v>20</v>
      </c>
      <c r="B15" s="16" t="s">
        <v>41</v>
      </c>
      <c r="C15" s="94"/>
      <c r="D15" s="17" t="s">
        <v>42</v>
      </c>
      <c r="E15" s="89"/>
      <c r="F15" s="335"/>
      <c r="G15" s="335"/>
      <c r="H15" s="335"/>
      <c r="I15" s="336"/>
      <c r="J15" s="336"/>
      <c r="K15" s="336"/>
      <c r="L15" s="336"/>
      <c r="M15" s="336"/>
      <c r="N15" s="336"/>
      <c r="O15" s="336"/>
      <c r="P15" s="336"/>
      <c r="Q15" s="90"/>
      <c r="S15" s="132" t="s">
        <v>332</v>
      </c>
    </row>
    <row r="16" spans="1:21" s="12" customFormat="1" ht="17.25" customHeight="1">
      <c r="A16" s="6" t="s">
        <v>21</v>
      </c>
      <c r="B16" s="16" t="s">
        <v>41</v>
      </c>
      <c r="C16" s="94"/>
      <c r="D16" s="17" t="s">
        <v>42</v>
      </c>
      <c r="E16" s="89"/>
      <c r="F16" s="335"/>
      <c r="G16" s="335"/>
      <c r="H16" s="335"/>
      <c r="I16" s="336"/>
      <c r="J16" s="336"/>
      <c r="K16" s="336"/>
      <c r="L16" s="338"/>
      <c r="M16" s="338"/>
      <c r="N16" s="338"/>
      <c r="O16" s="338"/>
      <c r="P16" s="338"/>
      <c r="Q16" s="91"/>
      <c r="S16" s="132" t="s">
        <v>333</v>
      </c>
    </row>
    <row r="17" spans="1:22" s="12" customFormat="1" ht="17.25" customHeight="1">
      <c r="A17" s="7" t="s">
        <v>22</v>
      </c>
      <c r="B17" s="79" t="s">
        <v>41</v>
      </c>
      <c r="C17" s="93"/>
      <c r="D17" s="80" t="s">
        <v>42</v>
      </c>
      <c r="E17" s="92"/>
      <c r="F17" s="339"/>
      <c r="G17" s="339"/>
      <c r="H17" s="339"/>
      <c r="I17" s="338"/>
      <c r="J17" s="338"/>
      <c r="K17" s="340"/>
      <c r="L17" s="338"/>
      <c r="M17" s="338"/>
      <c r="N17" s="338"/>
      <c r="O17" s="338"/>
      <c r="P17" s="338"/>
      <c r="Q17" s="91"/>
      <c r="R17" s="70"/>
      <c r="S17" s="132" t="s">
        <v>334</v>
      </c>
    </row>
    <row r="18" spans="1:22" s="12" customFormat="1" ht="17.25" customHeight="1">
      <c r="A18" s="331" t="s">
        <v>524</v>
      </c>
      <c r="B18" s="332"/>
      <c r="C18" s="332"/>
      <c r="D18" s="332"/>
      <c r="E18" s="332"/>
      <c r="F18" s="332"/>
      <c r="G18" s="332"/>
      <c r="H18" s="332"/>
      <c r="I18" s="332"/>
      <c r="J18" s="332"/>
      <c r="K18" s="332"/>
      <c r="L18" s="332"/>
      <c r="M18" s="332"/>
      <c r="N18" s="332"/>
      <c r="O18" s="332"/>
      <c r="P18" s="332"/>
      <c r="Q18" s="333"/>
      <c r="S18" s="132" t="s">
        <v>335</v>
      </c>
      <c r="T18" s="15"/>
      <c r="V18" s="15"/>
    </row>
    <row r="19" spans="1:22" s="15" customFormat="1" ht="20.25" customHeight="1">
      <c r="A19" s="184" t="s">
        <v>204</v>
      </c>
      <c r="B19" s="337" t="s">
        <v>361</v>
      </c>
      <c r="C19" s="337"/>
      <c r="D19" s="337"/>
      <c r="E19" s="337"/>
      <c r="F19" s="334" t="s">
        <v>218</v>
      </c>
      <c r="G19" s="337"/>
      <c r="H19" s="337" t="s">
        <v>362</v>
      </c>
      <c r="I19" s="375"/>
      <c r="J19" s="375"/>
      <c r="K19" s="375"/>
      <c r="L19" s="375"/>
      <c r="M19" s="375"/>
      <c r="N19" s="337"/>
      <c r="O19" s="337"/>
      <c r="P19" s="334" t="s">
        <v>363</v>
      </c>
      <c r="Q19" s="341"/>
      <c r="S19" s="132" t="s">
        <v>336</v>
      </c>
      <c r="T19" s="12"/>
      <c r="U19" s="12"/>
      <c r="V19" s="12"/>
    </row>
    <row r="20" spans="1:22" s="12" customFormat="1" ht="16.5" customHeight="1">
      <c r="A20" s="7" t="s">
        <v>20</v>
      </c>
      <c r="B20" s="79" t="s">
        <v>41</v>
      </c>
      <c r="C20" s="93"/>
      <c r="D20" s="80" t="s">
        <v>42</v>
      </c>
      <c r="E20" s="92"/>
      <c r="F20" s="384"/>
      <c r="G20" s="385"/>
      <c r="H20" s="81"/>
      <c r="I20" s="131" t="s">
        <v>246</v>
      </c>
      <c r="J20" s="82"/>
      <c r="K20" s="131" t="s">
        <v>247</v>
      </c>
      <c r="L20" s="82"/>
      <c r="M20" s="82"/>
      <c r="N20" s="82"/>
      <c r="O20" s="83"/>
      <c r="P20" s="373"/>
      <c r="Q20" s="374"/>
      <c r="S20" s="132" t="s">
        <v>337</v>
      </c>
    </row>
    <row r="21" spans="1:22" s="12" customFormat="1" ht="0.75" customHeight="1">
      <c r="A21" s="84"/>
      <c r="B21" s="85"/>
      <c r="C21" s="96"/>
      <c r="D21" s="86"/>
      <c r="E21" s="97"/>
      <c r="F21" s="98"/>
      <c r="G21" s="99"/>
      <c r="H21" s="87"/>
      <c r="I21" s="78"/>
      <c r="J21" s="77"/>
      <c r="K21" s="78"/>
      <c r="L21" s="77"/>
      <c r="M21" s="77"/>
      <c r="N21" s="77"/>
      <c r="O21" s="88"/>
      <c r="P21" s="100"/>
      <c r="Q21" s="101"/>
      <c r="S21" s="132" t="s">
        <v>338</v>
      </c>
    </row>
    <row r="22" spans="1:22" s="12" customFormat="1" ht="17.25" customHeight="1">
      <c r="A22" s="6" t="s">
        <v>21</v>
      </c>
      <c r="B22" s="16" t="s">
        <v>41</v>
      </c>
      <c r="C22" s="94"/>
      <c r="D22" s="17" t="s">
        <v>42</v>
      </c>
      <c r="E22" s="89"/>
      <c r="F22" s="393"/>
      <c r="G22" s="394"/>
      <c r="H22" s="75"/>
      <c r="I22" s="73" t="s">
        <v>246</v>
      </c>
      <c r="J22" s="73"/>
      <c r="K22" s="73" t="s">
        <v>247</v>
      </c>
      <c r="L22" s="74"/>
      <c r="M22" s="74"/>
      <c r="N22" s="74"/>
      <c r="O22" s="76"/>
      <c r="P22" s="387"/>
      <c r="Q22" s="388"/>
      <c r="S22" s="132" t="s">
        <v>339</v>
      </c>
    </row>
    <row r="23" spans="1:22" s="12" customFormat="1" ht="17.25" customHeight="1">
      <c r="A23" s="348" t="s">
        <v>525</v>
      </c>
      <c r="B23" s="349"/>
      <c r="C23" s="349"/>
      <c r="D23" s="359"/>
      <c r="E23" s="359"/>
      <c r="F23" s="359"/>
      <c r="G23" s="359"/>
      <c r="H23" s="359"/>
      <c r="I23" s="356"/>
      <c r="J23" s="356"/>
      <c r="K23" s="356"/>
      <c r="L23" s="356"/>
      <c r="M23" s="356"/>
      <c r="N23" s="359"/>
      <c r="O23" s="359"/>
      <c r="P23" s="359"/>
      <c r="Q23" s="360"/>
      <c r="S23" s="132" t="s">
        <v>340</v>
      </c>
    </row>
    <row r="24" spans="1:22" s="12" customFormat="1" ht="17.25" customHeight="1">
      <c r="A24" s="188" t="s">
        <v>44</v>
      </c>
      <c r="B24" s="189"/>
      <c r="C24" s="190"/>
      <c r="D24" s="21"/>
      <c r="E24" s="26"/>
      <c r="F24" s="358" t="s">
        <v>326</v>
      </c>
      <c r="G24" s="358"/>
      <c r="H24" s="358"/>
      <c r="I24" s="358"/>
      <c r="J24" s="358"/>
      <c r="K24" s="358"/>
      <c r="L24" s="358"/>
      <c r="M24" s="358"/>
      <c r="N24" s="358"/>
      <c r="O24" s="358"/>
      <c r="P24" s="358"/>
      <c r="Q24" s="397"/>
      <c r="S24" s="132" t="s">
        <v>341</v>
      </c>
    </row>
    <row r="25" spans="1:22" s="12" customFormat="1" ht="17.25" customHeight="1">
      <c r="A25" s="370" t="s">
        <v>526</v>
      </c>
      <c r="B25" s="371"/>
      <c r="C25" s="371"/>
      <c r="D25" s="371"/>
      <c r="E25" s="371"/>
      <c r="F25" s="371"/>
      <c r="G25" s="371"/>
      <c r="H25" s="371"/>
      <c r="I25" s="371"/>
      <c r="J25" s="371"/>
      <c r="K25" s="371"/>
      <c r="L25" s="371"/>
      <c r="M25" s="371"/>
      <c r="N25" s="371"/>
      <c r="O25" s="371"/>
      <c r="P25" s="371"/>
      <c r="Q25" s="372"/>
      <c r="S25" s="132" t="s">
        <v>342</v>
      </c>
    </row>
    <row r="26" spans="1:22" s="12" customFormat="1" ht="17.25" customHeight="1">
      <c r="A26" s="240" t="s">
        <v>527</v>
      </c>
      <c r="B26" s="191"/>
      <c r="C26" s="191"/>
      <c r="D26" s="191"/>
      <c r="E26" s="192"/>
      <c r="F26" s="364"/>
      <c r="G26" s="364"/>
      <c r="H26" s="364"/>
      <c r="I26" s="364"/>
      <c r="J26" s="364"/>
      <c r="K26" s="364"/>
      <c r="L26" s="364"/>
      <c r="M26" s="364"/>
      <c r="N26" s="364"/>
      <c r="O26" s="364"/>
      <c r="P26" s="364"/>
      <c r="Q26" s="365"/>
      <c r="S26" s="143" t="s">
        <v>343</v>
      </c>
    </row>
    <row r="27" spans="1:22" s="12" customFormat="1" ht="17.25" customHeight="1">
      <c r="A27" s="241" t="s">
        <v>528</v>
      </c>
      <c r="B27" s="19"/>
      <c r="C27" s="19"/>
      <c r="D27" s="19"/>
      <c r="E27" s="19"/>
      <c r="F27" s="19"/>
      <c r="G27" s="19"/>
      <c r="H27" s="20"/>
      <c r="I27" s="366"/>
      <c r="J27" s="366"/>
      <c r="K27" s="366"/>
      <c r="L27" s="366"/>
      <c r="M27" s="366"/>
      <c r="N27" s="366"/>
      <c r="O27" s="366"/>
      <c r="P27" s="366"/>
      <c r="Q27" s="367"/>
      <c r="S27" s="132" t="s">
        <v>344</v>
      </c>
    </row>
    <row r="28" spans="1:22" s="12" customFormat="1" ht="17.25" customHeight="1">
      <c r="A28" s="242" t="s">
        <v>529</v>
      </c>
      <c r="B28" s="193"/>
      <c r="C28" s="193"/>
      <c r="D28" s="368"/>
      <c r="E28" s="368"/>
      <c r="F28" s="368"/>
      <c r="G28" s="368"/>
      <c r="H28" s="368"/>
      <c r="I28" s="368"/>
      <c r="J28" s="368"/>
      <c r="K28" s="368"/>
      <c r="L28" s="368"/>
      <c r="M28" s="368"/>
      <c r="N28" s="368"/>
      <c r="O28" s="368"/>
      <c r="P28" s="368"/>
      <c r="Q28" s="369"/>
      <c r="S28" s="132" t="s">
        <v>345</v>
      </c>
      <c r="T28" s="11"/>
      <c r="V28" s="11"/>
    </row>
    <row r="29" spans="1:22" s="12" customFormat="1" ht="7.5" customHeight="1">
      <c r="A29" s="398"/>
      <c r="B29" s="398"/>
      <c r="C29" s="398"/>
      <c r="D29" s="398"/>
      <c r="E29" s="398"/>
      <c r="F29" s="398"/>
      <c r="G29" s="398"/>
      <c r="H29" s="398"/>
      <c r="I29" s="398"/>
      <c r="J29" s="398"/>
      <c r="K29" s="398"/>
      <c r="L29" s="398"/>
      <c r="M29" s="398"/>
      <c r="N29" s="398"/>
      <c r="O29" s="398"/>
      <c r="P29" s="398"/>
      <c r="Q29" s="398"/>
      <c r="S29" s="132" t="s">
        <v>346</v>
      </c>
      <c r="T29" s="11"/>
      <c r="V29" s="11"/>
    </row>
    <row r="30" spans="1:22" s="11" customFormat="1" ht="17.25" customHeight="1">
      <c r="A30" s="353" t="s">
        <v>186</v>
      </c>
      <c r="B30" s="354"/>
      <c r="C30" s="354"/>
      <c r="D30" s="354"/>
      <c r="E30" s="354"/>
      <c r="F30" s="354"/>
      <c r="G30" s="354"/>
      <c r="H30" s="354"/>
      <c r="I30" s="354"/>
      <c r="J30" s="354"/>
      <c r="K30" s="354"/>
      <c r="L30" s="354"/>
      <c r="M30" s="354"/>
      <c r="N30" s="354"/>
      <c r="O30" s="354"/>
      <c r="P30" s="354"/>
      <c r="Q30" s="355"/>
      <c r="S30" s="132" t="s">
        <v>347</v>
      </c>
      <c r="T30" s="15"/>
      <c r="U30" s="12"/>
      <c r="V30" s="15"/>
    </row>
    <row r="31" spans="1:22" s="15" customFormat="1" ht="20.25" customHeight="1">
      <c r="A31" s="323" t="s">
        <v>204</v>
      </c>
      <c r="B31" s="389" t="s">
        <v>43</v>
      </c>
      <c r="C31" s="390"/>
      <c r="D31" s="390"/>
      <c r="E31" s="390"/>
      <c r="F31" s="391"/>
      <c r="G31" s="389" t="s">
        <v>283</v>
      </c>
      <c r="H31" s="390"/>
      <c r="I31" s="390"/>
      <c r="J31" s="391"/>
      <c r="K31" s="395" t="s">
        <v>219</v>
      </c>
      <c r="L31" s="395"/>
      <c r="M31" s="334" t="s">
        <v>530</v>
      </c>
      <c r="N31" s="334"/>
      <c r="O31" s="361" t="s">
        <v>220</v>
      </c>
      <c r="P31" s="362"/>
      <c r="Q31" s="363"/>
      <c r="S31" s="132" t="s">
        <v>348</v>
      </c>
    </row>
    <row r="32" spans="1:22" s="15" customFormat="1" ht="28.5" customHeight="1">
      <c r="A32" s="324"/>
      <c r="B32" s="361"/>
      <c r="C32" s="362"/>
      <c r="D32" s="362"/>
      <c r="E32" s="362"/>
      <c r="F32" s="392"/>
      <c r="G32" s="361"/>
      <c r="H32" s="362"/>
      <c r="I32" s="362"/>
      <c r="J32" s="392"/>
      <c r="K32" s="396"/>
      <c r="L32" s="396"/>
      <c r="M32" s="328"/>
      <c r="N32" s="328"/>
      <c r="O32" s="328" t="s">
        <v>283</v>
      </c>
      <c r="P32" s="328"/>
      <c r="Q32" s="14" t="s">
        <v>221</v>
      </c>
      <c r="S32" s="132" t="s">
        <v>349</v>
      </c>
      <c r="T32" s="12"/>
      <c r="V32" s="12"/>
    </row>
    <row r="33" spans="1:22" s="12" customFormat="1" ht="21.75" customHeight="1">
      <c r="A33" s="6" t="s">
        <v>20</v>
      </c>
      <c r="B33" s="326"/>
      <c r="C33" s="383"/>
      <c r="D33" s="383"/>
      <c r="E33" s="383"/>
      <c r="F33" s="327"/>
      <c r="G33" s="326"/>
      <c r="H33" s="383"/>
      <c r="I33" s="383"/>
      <c r="J33" s="383"/>
      <c r="K33" s="329"/>
      <c r="L33" s="330"/>
      <c r="M33" s="326"/>
      <c r="N33" s="327"/>
      <c r="O33" s="329"/>
      <c r="P33" s="386"/>
      <c r="Q33" s="95"/>
      <c r="S33" s="132" t="s">
        <v>350</v>
      </c>
    </row>
    <row r="34" spans="1:22" s="12" customFormat="1" ht="21.75" customHeight="1">
      <c r="A34" s="6" t="s">
        <v>21</v>
      </c>
      <c r="B34" s="326"/>
      <c r="C34" s="383"/>
      <c r="D34" s="383"/>
      <c r="E34" s="383"/>
      <c r="F34" s="327"/>
      <c r="G34" s="326"/>
      <c r="H34" s="383"/>
      <c r="I34" s="383"/>
      <c r="J34" s="383"/>
      <c r="K34" s="329"/>
      <c r="L34" s="330"/>
      <c r="M34" s="326"/>
      <c r="N34" s="327"/>
      <c r="O34" s="329"/>
      <c r="P34" s="330"/>
      <c r="Q34" s="95"/>
      <c r="S34" s="132" t="s">
        <v>354</v>
      </c>
    </row>
    <row r="35" spans="1:22" s="12" customFormat="1" ht="21.75" customHeight="1">
      <c r="A35" s="6" t="s">
        <v>22</v>
      </c>
      <c r="B35" s="326"/>
      <c r="C35" s="383"/>
      <c r="D35" s="383"/>
      <c r="E35" s="383"/>
      <c r="F35" s="327"/>
      <c r="G35" s="326"/>
      <c r="H35" s="383"/>
      <c r="I35" s="383"/>
      <c r="J35" s="383"/>
      <c r="K35" s="329"/>
      <c r="L35" s="330"/>
      <c r="M35" s="326"/>
      <c r="N35" s="327"/>
      <c r="O35" s="329"/>
      <c r="P35" s="330"/>
      <c r="Q35" s="95"/>
      <c r="S35" s="132" t="s">
        <v>351</v>
      </c>
    </row>
    <row r="36" spans="1:22" s="12" customFormat="1" ht="21.75" customHeight="1">
      <c r="A36" s="6" t="s">
        <v>27</v>
      </c>
      <c r="B36" s="326"/>
      <c r="C36" s="383"/>
      <c r="D36" s="383"/>
      <c r="E36" s="383"/>
      <c r="F36" s="327"/>
      <c r="G36" s="326"/>
      <c r="H36" s="383"/>
      <c r="I36" s="383"/>
      <c r="J36" s="383"/>
      <c r="K36" s="329"/>
      <c r="L36" s="330"/>
      <c r="M36" s="326"/>
      <c r="N36" s="327"/>
      <c r="O36" s="329"/>
      <c r="P36" s="330"/>
      <c r="Q36" s="95"/>
      <c r="S36" s="132" t="s">
        <v>352</v>
      </c>
    </row>
    <row r="37" spans="1:22" s="12" customFormat="1" ht="21.75" customHeight="1">
      <c r="A37" s="6" t="s">
        <v>28</v>
      </c>
      <c r="B37" s="326"/>
      <c r="C37" s="383"/>
      <c r="D37" s="383"/>
      <c r="E37" s="383"/>
      <c r="F37" s="327"/>
      <c r="G37" s="326"/>
      <c r="H37" s="383"/>
      <c r="I37" s="383"/>
      <c r="J37" s="383"/>
      <c r="K37" s="329"/>
      <c r="L37" s="330"/>
      <c r="M37" s="326"/>
      <c r="N37" s="327"/>
      <c r="O37" s="329"/>
      <c r="P37" s="330"/>
      <c r="Q37" s="95"/>
      <c r="S37" s="132" t="s">
        <v>353</v>
      </c>
    </row>
    <row r="38" spans="1:22" s="12" customFormat="1" ht="21.75" customHeight="1">
      <c r="A38" s="6" t="s">
        <v>29</v>
      </c>
      <c r="B38" s="326"/>
      <c r="C38" s="383"/>
      <c r="D38" s="383"/>
      <c r="E38" s="383"/>
      <c r="F38" s="327"/>
      <c r="G38" s="326"/>
      <c r="H38" s="383"/>
      <c r="I38" s="383"/>
      <c r="J38" s="383"/>
      <c r="K38" s="329"/>
      <c r="L38" s="330"/>
      <c r="M38" s="326"/>
      <c r="N38" s="327"/>
      <c r="O38" s="329"/>
      <c r="P38" s="330"/>
      <c r="Q38" s="95"/>
    </row>
    <row r="39" spans="1:22" s="12" customFormat="1" ht="21.75" customHeight="1">
      <c r="A39" s="6" t="s">
        <v>30</v>
      </c>
      <c r="B39" s="326"/>
      <c r="C39" s="383"/>
      <c r="D39" s="383"/>
      <c r="E39" s="383"/>
      <c r="F39" s="327"/>
      <c r="G39" s="326"/>
      <c r="H39" s="383"/>
      <c r="I39" s="383"/>
      <c r="J39" s="383"/>
      <c r="K39" s="329"/>
      <c r="L39" s="330"/>
      <c r="M39" s="326"/>
      <c r="N39" s="327"/>
      <c r="O39" s="329"/>
      <c r="P39" s="330"/>
      <c r="Q39" s="95"/>
      <c r="T39" s="11"/>
      <c r="U39" s="11"/>
      <c r="V39" s="11"/>
    </row>
    <row r="40" spans="1:22" s="12" customFormat="1" ht="21.75" customHeight="1">
      <c r="A40" s="194" t="s">
        <v>31</v>
      </c>
      <c r="B40" s="326"/>
      <c r="C40" s="383"/>
      <c r="D40" s="383"/>
      <c r="E40" s="383"/>
      <c r="F40" s="327"/>
      <c r="G40" s="326"/>
      <c r="H40" s="383"/>
      <c r="I40" s="383"/>
      <c r="J40" s="383"/>
      <c r="K40" s="329"/>
      <c r="L40" s="330"/>
      <c r="M40" s="326"/>
      <c r="N40" s="327"/>
      <c r="O40" s="329"/>
      <c r="P40" s="330"/>
      <c r="Q40" s="95"/>
      <c r="T40" s="11"/>
      <c r="U40" s="11"/>
      <c r="V40" s="11"/>
    </row>
    <row r="41" spans="1:22" s="12" customFormat="1" ht="8.25" customHeight="1">
      <c r="A41" s="398"/>
      <c r="B41" s="398"/>
      <c r="C41" s="398"/>
      <c r="D41" s="398"/>
      <c r="E41" s="398"/>
      <c r="F41" s="398"/>
      <c r="G41" s="398"/>
      <c r="H41" s="398"/>
      <c r="I41" s="398"/>
      <c r="J41" s="398"/>
      <c r="K41" s="398"/>
      <c r="L41" s="398"/>
      <c r="M41" s="398"/>
      <c r="N41" s="398"/>
      <c r="O41" s="398"/>
      <c r="P41" s="398"/>
      <c r="Q41" s="398"/>
      <c r="T41" s="11"/>
      <c r="U41" s="11"/>
      <c r="V41" s="11"/>
    </row>
    <row r="42" spans="1:22" s="11" customFormat="1" ht="17.25" customHeight="1">
      <c r="A42" s="353" t="s">
        <v>187</v>
      </c>
      <c r="B42" s="354"/>
      <c r="C42" s="354"/>
      <c r="D42" s="354"/>
      <c r="E42" s="354"/>
      <c r="F42" s="354"/>
      <c r="G42" s="354"/>
      <c r="H42" s="354"/>
      <c r="I42" s="354"/>
      <c r="J42" s="354"/>
      <c r="K42" s="354"/>
      <c r="L42" s="354"/>
      <c r="M42" s="354"/>
      <c r="N42" s="402" t="s">
        <v>18</v>
      </c>
      <c r="O42" s="402"/>
      <c r="P42" s="402"/>
      <c r="Q42" s="403"/>
      <c r="S42" s="12"/>
      <c r="T42" s="12"/>
      <c r="U42" s="12"/>
      <c r="V42" s="12"/>
    </row>
    <row r="43" spans="1:22" s="12" customFormat="1" ht="16.5" customHeight="1">
      <c r="A43" s="416" t="s">
        <v>191</v>
      </c>
      <c r="B43" s="417"/>
      <c r="C43" s="417"/>
      <c r="D43" s="417"/>
      <c r="E43" s="417"/>
      <c r="F43" s="417"/>
      <c r="G43" s="417"/>
      <c r="H43" s="417"/>
      <c r="I43" s="417"/>
      <c r="J43" s="417"/>
      <c r="K43" s="417"/>
      <c r="L43" s="417"/>
      <c r="M43" s="418"/>
      <c r="N43" s="399"/>
      <c r="O43" s="400"/>
      <c r="P43" s="400"/>
      <c r="Q43" s="401"/>
    </row>
    <row r="44" spans="1:22" s="12" customFormat="1" ht="16.5" customHeight="1">
      <c r="A44" s="407" t="s">
        <v>303</v>
      </c>
      <c r="B44" s="408"/>
      <c r="C44" s="408"/>
      <c r="D44" s="408"/>
      <c r="E44" s="408"/>
      <c r="F44" s="408"/>
      <c r="G44" s="408"/>
      <c r="H44" s="408"/>
      <c r="I44" s="408"/>
      <c r="J44" s="408"/>
      <c r="K44" s="408"/>
      <c r="L44" s="408"/>
      <c r="M44" s="409"/>
      <c r="N44" s="413"/>
      <c r="O44" s="414"/>
      <c r="P44" s="414"/>
      <c r="Q44" s="415"/>
      <c r="S44" s="23"/>
    </row>
    <row r="45" spans="1:22" s="12" customFormat="1" ht="16.5" customHeight="1">
      <c r="A45" s="410" t="s">
        <v>304</v>
      </c>
      <c r="B45" s="411"/>
      <c r="C45" s="411"/>
      <c r="D45" s="411"/>
      <c r="E45" s="411"/>
      <c r="F45" s="411"/>
      <c r="G45" s="411"/>
      <c r="H45" s="411"/>
      <c r="I45" s="411"/>
      <c r="J45" s="411"/>
      <c r="K45" s="411"/>
      <c r="L45" s="411"/>
      <c r="M45" s="412"/>
      <c r="N45" s="404">
        <f>SUM(N43:Q44)</f>
        <v>0</v>
      </c>
      <c r="O45" s="405"/>
      <c r="P45" s="405"/>
      <c r="Q45" s="406"/>
      <c r="S45" s="25"/>
      <c r="T45" s="23"/>
      <c r="U45" s="23"/>
      <c r="V45" s="23"/>
    </row>
    <row r="46" spans="1:22" ht="13.5" customHeight="1">
      <c r="A46" s="322" t="s">
        <v>188</v>
      </c>
      <c r="B46" s="322"/>
      <c r="C46" s="322"/>
      <c r="D46" s="322"/>
      <c r="E46" s="322"/>
      <c r="F46" s="322"/>
      <c r="G46" s="322"/>
      <c r="H46" s="322"/>
      <c r="I46" s="115"/>
      <c r="J46" s="115"/>
      <c r="K46" s="115"/>
      <c r="L46" s="115"/>
      <c r="M46" s="115"/>
      <c r="N46" s="115"/>
      <c r="O46" s="115"/>
      <c r="P46" s="116"/>
      <c r="Q46" s="115"/>
      <c r="S46" s="25"/>
      <c r="T46" s="25"/>
      <c r="U46" s="25"/>
      <c r="V46" s="25"/>
    </row>
    <row r="47" spans="1:22" s="25" customFormat="1" ht="14.25" customHeight="1">
      <c r="A47" s="117">
        <v>1</v>
      </c>
      <c r="B47" s="325" t="s">
        <v>521</v>
      </c>
      <c r="C47" s="325"/>
      <c r="D47" s="325"/>
      <c r="E47" s="325"/>
      <c r="F47" s="325"/>
      <c r="G47" s="325"/>
      <c r="H47" s="325"/>
      <c r="I47" s="325"/>
      <c r="J47" s="325"/>
      <c r="K47" s="325"/>
      <c r="L47" s="325"/>
      <c r="M47" s="325"/>
      <c r="N47" s="325"/>
      <c r="O47" s="325"/>
      <c r="P47" s="325"/>
      <c r="Q47" s="325"/>
      <c r="S47" s="23"/>
    </row>
    <row r="48" spans="1:22" ht="13.5" customHeight="1">
      <c r="A48" s="117">
        <v>2</v>
      </c>
      <c r="B48" s="325" t="s">
        <v>522</v>
      </c>
      <c r="C48" s="325"/>
      <c r="D48" s="325"/>
      <c r="E48" s="325"/>
      <c r="F48" s="325"/>
      <c r="G48" s="325"/>
      <c r="H48" s="325"/>
      <c r="I48" s="325"/>
      <c r="J48" s="325"/>
      <c r="K48" s="325"/>
      <c r="L48" s="325"/>
      <c r="M48" s="325"/>
      <c r="N48" s="325"/>
      <c r="O48" s="325"/>
      <c r="P48" s="325"/>
      <c r="Q48" s="325"/>
      <c r="S48" s="25"/>
      <c r="T48" s="25"/>
      <c r="U48" s="25"/>
      <c r="V48" s="25"/>
    </row>
    <row r="49" spans="1:22" s="25" customFormat="1" ht="12.75" customHeight="1">
      <c r="A49" s="117">
        <v>3</v>
      </c>
      <c r="B49" s="321" t="s">
        <v>222</v>
      </c>
      <c r="C49" s="321"/>
      <c r="D49" s="321"/>
      <c r="E49" s="321"/>
      <c r="F49" s="321"/>
      <c r="G49" s="321"/>
      <c r="H49" s="321"/>
      <c r="I49" s="321"/>
      <c r="J49" s="321"/>
      <c r="K49" s="321"/>
      <c r="L49" s="321"/>
      <c r="M49" s="321"/>
      <c r="N49" s="118"/>
      <c r="O49" s="119"/>
      <c r="P49" s="120"/>
      <c r="Q49" s="119"/>
      <c r="S49" s="23"/>
      <c r="T49" s="23"/>
      <c r="U49" s="23"/>
      <c r="V49" s="23"/>
    </row>
  </sheetData>
  <sheetProtection algorithmName="SHA-512" hashValue="5SPGlyGUGm1rDxEeDfr1bzkZBWdjP7yu8iThVicXNfD/wHilUaUM3J3JwMFbmUT4SnRaBIKRWq1A8Pb49FCHvA==" saltValue="RmHw2GCBae1w8FI0oef0Ag==" spinCount="100000" sheet="1" objects="1" scenarios="1" selectLockedCells="1"/>
  <protectedRanges>
    <protectedRange sqref="F8 C11 K12 O11 D23 F24 I25 E26 H27 D28:D29 J13 K43:O44 A15:A17 C15:C18 C20:C22 D18 F15:O18 J10 F20:O22 A20:A22 A33:O41 C9 O9" name="Raspon1_1"/>
  </protectedRanges>
  <mergeCells count="111">
    <mergeCell ref="B48:Q48"/>
    <mergeCell ref="G31:J32"/>
    <mergeCell ref="G33:J33"/>
    <mergeCell ref="G34:J34"/>
    <mergeCell ref="G35:J35"/>
    <mergeCell ref="G36:J36"/>
    <mergeCell ref="G37:J37"/>
    <mergeCell ref="G38:J38"/>
    <mergeCell ref="G39:J39"/>
    <mergeCell ref="G40:J40"/>
    <mergeCell ref="O40:P40"/>
    <mergeCell ref="A41:Q41"/>
    <mergeCell ref="O36:P36"/>
    <mergeCell ref="O37:P37"/>
    <mergeCell ref="M37:N37"/>
    <mergeCell ref="M36:N36"/>
    <mergeCell ref="B36:F36"/>
    <mergeCell ref="N45:Q45"/>
    <mergeCell ref="A44:M44"/>
    <mergeCell ref="A45:M45"/>
    <mergeCell ref="O39:P39"/>
    <mergeCell ref="N44:Q44"/>
    <mergeCell ref="A43:M43"/>
    <mergeCell ref="B39:F39"/>
    <mergeCell ref="N43:Q43"/>
    <mergeCell ref="A42:M42"/>
    <mergeCell ref="O38:P38"/>
    <mergeCell ref="M38:N38"/>
    <mergeCell ref="K38:L38"/>
    <mergeCell ref="B38:F38"/>
    <mergeCell ref="N42:Q42"/>
    <mergeCell ref="K39:L39"/>
    <mergeCell ref="M39:N39"/>
    <mergeCell ref="B37:F37"/>
    <mergeCell ref="B40:F40"/>
    <mergeCell ref="K40:L40"/>
    <mergeCell ref="M40:N40"/>
    <mergeCell ref="F20:G20"/>
    <mergeCell ref="O33:P33"/>
    <mergeCell ref="B33:F33"/>
    <mergeCell ref="B34:F34"/>
    <mergeCell ref="M33:N33"/>
    <mergeCell ref="K33:L33"/>
    <mergeCell ref="P22:Q22"/>
    <mergeCell ref="K34:L34"/>
    <mergeCell ref="D23:Q23"/>
    <mergeCell ref="A23:C23"/>
    <mergeCell ref="O34:P34"/>
    <mergeCell ref="B31:F32"/>
    <mergeCell ref="F22:G22"/>
    <mergeCell ref="K31:L32"/>
    <mergeCell ref="A30:Q30"/>
    <mergeCell ref="F24:Q24"/>
    <mergeCell ref="A29:Q29"/>
    <mergeCell ref="B35:F35"/>
    <mergeCell ref="K36:L36"/>
    <mergeCell ref="O35:P35"/>
    <mergeCell ref="O31:Q31"/>
    <mergeCell ref="F26:Q26"/>
    <mergeCell ref="I27:Q27"/>
    <mergeCell ref="D28:Q28"/>
    <mergeCell ref="A25:Q25"/>
    <mergeCell ref="P20:Q20"/>
    <mergeCell ref="F19:G19"/>
    <mergeCell ref="H19:O19"/>
    <mergeCell ref="O10:Q10"/>
    <mergeCell ref="B10:F10"/>
    <mergeCell ref="B14:E14"/>
    <mergeCell ref="F14:H14"/>
    <mergeCell ref="I14:K14"/>
    <mergeCell ref="A11:F11"/>
    <mergeCell ref="G11:Q11"/>
    <mergeCell ref="J10:N10"/>
    <mergeCell ref="O12:Q12"/>
    <mergeCell ref="P1:Q1"/>
    <mergeCell ref="A1:H1"/>
    <mergeCell ref="A4:C4"/>
    <mergeCell ref="A5:C5"/>
    <mergeCell ref="A6:Q6"/>
    <mergeCell ref="A8:F8"/>
    <mergeCell ref="A9:F9"/>
    <mergeCell ref="D4:H4"/>
    <mergeCell ref="A2:H2"/>
    <mergeCell ref="D5:H5"/>
    <mergeCell ref="A7:Q7"/>
    <mergeCell ref="G8:Q8"/>
    <mergeCell ref="G9:Q9"/>
    <mergeCell ref="B49:M49"/>
    <mergeCell ref="A46:H46"/>
    <mergeCell ref="A31:A32"/>
    <mergeCell ref="B47:Q47"/>
    <mergeCell ref="M35:N35"/>
    <mergeCell ref="O32:P32"/>
    <mergeCell ref="K35:L35"/>
    <mergeCell ref="K37:L37"/>
    <mergeCell ref="A13:Q13"/>
    <mergeCell ref="M31:N32"/>
    <mergeCell ref="F16:H16"/>
    <mergeCell ref="I15:K15"/>
    <mergeCell ref="I16:K16"/>
    <mergeCell ref="F15:H15"/>
    <mergeCell ref="L15:P15"/>
    <mergeCell ref="L14:P14"/>
    <mergeCell ref="L16:P16"/>
    <mergeCell ref="F17:H17"/>
    <mergeCell ref="I17:K17"/>
    <mergeCell ref="L17:P17"/>
    <mergeCell ref="A18:Q18"/>
    <mergeCell ref="M34:N34"/>
    <mergeCell ref="B19:E19"/>
    <mergeCell ref="P19:Q19"/>
  </mergeCells>
  <phoneticPr fontId="0" type="noConversion"/>
  <dataValidations xWindow="504" yWindow="647" count="2">
    <dataValidation operator="greaterThan" errorTitle="Područni ured" error="Odaberite samo područni ured iz liste" promptTitle="Područni ured" prompt="Odaberite područni ured iz liste" sqref="D4 I4:N4"/>
    <dataValidation type="list" allowBlank="1" showInputMessage="1" showErrorMessage="1" prompt="-- odaberite banku --" sqref="F24:Q24">
      <formula1>$S$8:$S$37</formula1>
    </dataValidation>
  </dataValidations>
  <pageMargins left="0.43307086614173229" right="0.43307086614173229" top="0.43307086614173229" bottom="0.43307086614173229" header="0.19685039370078741" footer="0.19685039370078741"/>
  <pageSetup paperSize="9" scale="93" orientation="portrait" r:id="rId1"/>
  <headerFooter alignWithMargins="0">
    <oddFooter>&amp;R&amp;8&amp;A</oddFooter>
  </headerFooter>
  <rowBreaks count="1" manualBreakCount="1">
    <brk id="29" max="16383" man="1"/>
  </rowBreaks>
  <cellWatches>
    <cellWatch r="I12"/>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I29"/>
  <sheetViews>
    <sheetView tabSelected="1" view="pageBreakPreview" zoomScaleNormal="100" workbookViewId="0">
      <selection activeCell="B10" sqref="B10:H10"/>
    </sheetView>
  </sheetViews>
  <sheetFormatPr defaultColWidth="9.140625" defaultRowHeight="12.75"/>
  <cols>
    <col min="1" max="1" width="6.5703125" style="130" customWidth="1"/>
    <col min="2" max="2" width="25.5703125" style="130" customWidth="1"/>
    <col min="3" max="7" width="9.140625" style="130"/>
    <col min="8" max="8" width="13.42578125" style="130" customWidth="1"/>
    <col min="9" max="9" width="12.28515625" style="130" customWidth="1"/>
    <col min="10" max="16384" width="9.140625" style="130"/>
  </cols>
  <sheetData>
    <row r="1" spans="1:9" ht="28.5" customHeight="1">
      <c r="A1" s="128"/>
      <c r="B1" s="840" t="s">
        <v>637</v>
      </c>
      <c r="C1" s="841"/>
      <c r="D1" s="841"/>
      <c r="E1" s="841"/>
      <c r="F1" s="844"/>
      <c r="G1" s="844"/>
      <c r="H1" s="845"/>
      <c r="I1" s="128"/>
    </row>
    <row r="2" spans="1:9" ht="28.5" customHeight="1">
      <c r="A2" s="128"/>
      <c r="B2" s="842"/>
      <c r="C2" s="843"/>
      <c r="D2" s="843"/>
      <c r="E2" s="843"/>
      <c r="F2" s="846"/>
      <c r="G2" s="846"/>
      <c r="H2" s="847"/>
      <c r="I2" s="128"/>
    </row>
    <row r="3" spans="1:9" ht="19.5" customHeight="1">
      <c r="A3" s="128"/>
      <c r="B3" s="128"/>
      <c r="C3" s="128"/>
      <c r="D3" s="128"/>
      <c r="E3" s="128"/>
      <c r="F3" s="128"/>
      <c r="G3" s="128"/>
      <c r="H3" s="128"/>
      <c r="I3" s="128"/>
    </row>
    <row r="4" spans="1:9" ht="19.5" customHeight="1">
      <c r="A4" s="128"/>
      <c r="B4" s="848" t="s">
        <v>183</v>
      </c>
      <c r="C4" s="848"/>
      <c r="D4" s="848"/>
      <c r="E4" s="848"/>
      <c r="F4" s="128"/>
      <c r="G4" s="128"/>
      <c r="H4" s="128"/>
      <c r="I4" s="128"/>
    </row>
    <row r="5" spans="1:9" ht="48" customHeight="1">
      <c r="A5" s="128"/>
      <c r="B5" s="849" t="s">
        <v>184</v>
      </c>
      <c r="C5" s="849"/>
      <c r="D5" s="849"/>
      <c r="E5" s="849"/>
      <c r="F5" s="849"/>
      <c r="G5" s="849"/>
      <c r="H5" s="128"/>
      <c r="I5" s="128"/>
    </row>
    <row r="6" spans="1:9" ht="15" customHeight="1" thickBot="1">
      <c r="A6" s="128"/>
      <c r="B6" s="135"/>
      <c r="C6" s="135"/>
      <c r="D6" s="135"/>
      <c r="E6" s="135"/>
      <c r="F6" s="135"/>
      <c r="G6" s="135"/>
      <c r="H6" s="128"/>
      <c r="I6" s="128"/>
    </row>
    <row r="7" spans="1:9" ht="99" customHeight="1" thickTop="1" thickBot="1">
      <c r="A7" s="128"/>
      <c r="B7" s="852" t="s">
        <v>306</v>
      </c>
      <c r="C7" s="853"/>
      <c r="D7" s="853"/>
      <c r="E7" s="853"/>
      <c r="F7" s="853"/>
      <c r="G7" s="853"/>
      <c r="H7" s="854"/>
      <c r="I7" s="128"/>
    </row>
    <row r="8" spans="1:9" ht="42.75" customHeight="1" thickTop="1">
      <c r="A8" s="128"/>
      <c r="B8" s="850" t="s">
        <v>506</v>
      </c>
      <c r="C8" s="851"/>
      <c r="D8" s="851"/>
      <c r="E8" s="851"/>
      <c r="F8" s="851"/>
      <c r="G8" s="851"/>
      <c r="H8" s="128"/>
      <c r="I8" s="128"/>
    </row>
    <row r="9" spans="1:9">
      <c r="A9" s="128"/>
      <c r="B9" s="128"/>
      <c r="C9" s="128"/>
      <c r="D9" s="128"/>
      <c r="E9" s="128"/>
      <c r="F9" s="128"/>
      <c r="G9" s="128"/>
      <c r="H9" s="128"/>
      <c r="I9" s="128"/>
    </row>
    <row r="10" spans="1:9" ht="45.75" customHeight="1">
      <c r="A10" s="128"/>
      <c r="B10" s="855" t="s">
        <v>264</v>
      </c>
      <c r="C10" s="855"/>
      <c r="D10" s="855"/>
      <c r="E10" s="855"/>
      <c r="F10" s="855"/>
      <c r="G10" s="855"/>
      <c r="H10" s="855"/>
      <c r="I10" s="128"/>
    </row>
    <row r="11" spans="1:9" ht="24" customHeight="1">
      <c r="A11" s="128"/>
      <c r="B11" s="128"/>
      <c r="C11" s="128"/>
      <c r="D11" s="128"/>
      <c r="E11" s="128"/>
      <c r="F11" s="128"/>
      <c r="G11" s="128"/>
      <c r="H11" s="128"/>
      <c r="I11" s="128"/>
    </row>
    <row r="12" spans="1:9" ht="12.75" customHeight="1">
      <c r="A12" s="128"/>
      <c r="B12" s="859"/>
      <c r="C12" s="859"/>
      <c r="D12" s="859"/>
      <c r="E12" s="859"/>
      <c r="F12" s="859"/>
      <c r="G12" s="859"/>
      <c r="H12" s="859"/>
      <c r="I12" s="859"/>
    </row>
    <row r="13" spans="1:9" ht="15.75" customHeight="1">
      <c r="A13" s="128"/>
      <c r="B13" s="672"/>
      <c r="C13" s="860"/>
      <c r="D13" s="860"/>
      <c r="E13" s="860"/>
      <c r="F13" s="860"/>
      <c r="G13" s="860"/>
      <c r="H13" s="860"/>
      <c r="I13" s="860"/>
    </row>
    <row r="14" spans="1:9" ht="21.75" customHeight="1">
      <c r="A14" s="128"/>
      <c r="B14" s="861"/>
      <c r="C14" s="861"/>
      <c r="D14" s="861"/>
      <c r="E14" s="861"/>
      <c r="F14" s="129"/>
      <c r="G14" s="129"/>
      <c r="H14" s="129"/>
      <c r="I14" s="129"/>
    </row>
    <row r="15" spans="1:9" ht="15.75">
      <c r="A15" s="128"/>
      <c r="B15" s="862" t="s">
        <v>0</v>
      </c>
      <c r="C15" s="862"/>
      <c r="D15" s="129"/>
      <c r="E15" s="129"/>
      <c r="F15" s="129"/>
      <c r="G15" s="129"/>
      <c r="H15" s="129"/>
      <c r="I15" s="129"/>
    </row>
    <row r="16" spans="1:9">
      <c r="A16" s="128"/>
      <c r="B16" s="129"/>
      <c r="C16" s="129"/>
      <c r="D16" s="129"/>
      <c r="E16" s="129"/>
      <c r="F16" s="129"/>
      <c r="G16" s="129"/>
      <c r="H16" s="129"/>
      <c r="I16" s="129"/>
    </row>
    <row r="17" spans="1:9">
      <c r="A17" s="128"/>
      <c r="B17" s="856" t="s">
        <v>1</v>
      </c>
      <c r="C17" s="856"/>
      <c r="D17" s="856"/>
      <c r="E17" s="856"/>
      <c r="F17" s="129"/>
      <c r="G17" s="129"/>
      <c r="H17" s="129"/>
      <c r="I17" s="129"/>
    </row>
    <row r="18" spans="1:9">
      <c r="A18" s="128"/>
      <c r="B18" s="857" t="s">
        <v>282</v>
      </c>
      <c r="C18" s="858"/>
      <c r="D18" s="858"/>
      <c r="E18" s="129"/>
      <c r="F18" s="129"/>
      <c r="G18" s="129"/>
      <c r="H18" s="129"/>
      <c r="I18" s="129"/>
    </row>
    <row r="19" spans="1:9">
      <c r="A19" s="128"/>
      <c r="B19" s="129"/>
      <c r="C19" s="129"/>
      <c r="D19" s="129"/>
      <c r="E19" s="129"/>
      <c r="F19" s="129"/>
      <c r="G19" s="129"/>
      <c r="H19" s="129"/>
      <c r="I19" s="129"/>
    </row>
    <row r="20" spans="1:9">
      <c r="A20" s="128"/>
      <c r="B20" s="129" t="s">
        <v>2</v>
      </c>
      <c r="C20" s="129"/>
      <c r="D20" s="129"/>
      <c r="E20" s="129"/>
      <c r="F20" s="129"/>
      <c r="G20" s="129"/>
      <c r="H20" s="129"/>
      <c r="I20" s="129"/>
    </row>
    <row r="21" spans="1:9">
      <c r="A21" s="128"/>
      <c r="B21" s="858" t="s">
        <v>3</v>
      </c>
      <c r="C21" s="858"/>
      <c r="D21" s="858"/>
      <c r="E21" s="129"/>
      <c r="F21" s="129"/>
      <c r="G21" s="129"/>
      <c r="H21" s="129"/>
      <c r="I21" s="129"/>
    </row>
    <row r="22" spans="1:9">
      <c r="A22" s="128"/>
      <c r="B22" s="128"/>
      <c r="C22" s="128"/>
      <c r="D22" s="128"/>
      <c r="E22" s="128"/>
      <c r="F22" s="128"/>
      <c r="G22" s="128"/>
      <c r="H22" s="128"/>
      <c r="I22" s="128"/>
    </row>
    <row r="23" spans="1:9">
      <c r="A23" s="128"/>
      <c r="B23" s="128"/>
      <c r="C23" s="128"/>
      <c r="D23" s="128"/>
      <c r="E23" s="128"/>
      <c r="F23" s="128"/>
      <c r="G23" s="128"/>
      <c r="H23" s="128"/>
      <c r="I23" s="128"/>
    </row>
    <row r="24" spans="1:9">
      <c r="A24" s="128"/>
      <c r="B24" s="128"/>
      <c r="C24" s="128"/>
      <c r="D24" s="128"/>
      <c r="E24" s="128"/>
      <c r="F24" s="128"/>
      <c r="G24" s="128"/>
      <c r="H24" s="128"/>
      <c r="I24" s="128"/>
    </row>
    <row r="25" spans="1:9">
      <c r="A25" s="128"/>
      <c r="B25" s="128"/>
      <c r="C25" s="128"/>
      <c r="D25" s="128"/>
      <c r="E25" s="128"/>
      <c r="F25" s="128"/>
      <c r="G25" s="128"/>
      <c r="H25" s="128"/>
      <c r="I25" s="128"/>
    </row>
    <row r="26" spans="1:9">
      <c r="A26" s="128"/>
      <c r="B26" s="128"/>
      <c r="C26" s="128"/>
      <c r="D26" s="128"/>
      <c r="E26" s="128"/>
      <c r="F26" s="128"/>
      <c r="G26" s="128"/>
      <c r="H26" s="128"/>
      <c r="I26" s="128"/>
    </row>
    <row r="27" spans="1:9">
      <c r="A27" s="128"/>
      <c r="B27" s="128"/>
      <c r="C27" s="128"/>
      <c r="D27" s="128"/>
      <c r="E27" s="128"/>
      <c r="F27" s="128"/>
      <c r="G27" s="128"/>
      <c r="H27" s="128"/>
      <c r="I27" s="128"/>
    </row>
    <row r="28" spans="1:9">
      <c r="A28" s="128"/>
      <c r="B28" s="128"/>
      <c r="C28" s="128"/>
      <c r="D28" s="128"/>
      <c r="E28" s="128"/>
      <c r="F28" s="128"/>
      <c r="G28" s="128"/>
      <c r="H28" s="128"/>
      <c r="I28" s="128"/>
    </row>
    <row r="29" spans="1:9">
      <c r="B29" s="128"/>
      <c r="C29" s="128"/>
      <c r="D29" s="128"/>
      <c r="E29" s="128"/>
      <c r="F29" s="128"/>
      <c r="G29" s="128"/>
      <c r="H29" s="128"/>
      <c r="I29" s="128"/>
    </row>
  </sheetData>
  <sheetProtection algorithmName="SHA-512" hashValue="iIq/XEnG4ocQ1+DDHd/RmwknYQEp1cVD3Ux13aI1XmHHWisd3JK6LQBHbfHa68Uckzss5UpVwWnzw4biVvDPnw==" saltValue="tkeulsVo6rBdT5rKA0C9/A==" spinCount="100000" sheet="1" objects="1" scenarios="1" selectLockedCells="1"/>
  <mergeCells count="14">
    <mergeCell ref="B10:H10"/>
    <mergeCell ref="B17:E17"/>
    <mergeCell ref="B18:D18"/>
    <mergeCell ref="B21:D21"/>
    <mergeCell ref="B12:I12"/>
    <mergeCell ref="B13:I13"/>
    <mergeCell ref="B14:E14"/>
    <mergeCell ref="B15:C15"/>
    <mergeCell ref="B1:E2"/>
    <mergeCell ref="F1:H2"/>
    <mergeCell ref="B4:E4"/>
    <mergeCell ref="B5:G5"/>
    <mergeCell ref="B8:G8"/>
    <mergeCell ref="B7:H7"/>
  </mergeCells>
  <phoneticPr fontId="2" type="noConversion"/>
  <hyperlinks>
    <hyperlink ref="B18:D18" r:id="rId1" display="http://www.pu.mfin.hr/"/>
    <hyperlink ref="B21:D21" r:id="rId2" display="http://www.erstebank.hr"/>
    <hyperlink ref="B18" r:id="rId3"/>
  </hyperlinks>
  <pageMargins left="0.75" right="0.75" top="1" bottom="1" header="0.5" footer="0.5"/>
  <pageSetup paperSize="9" scale="84" orientation="portrait" r:id="rId4"/>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C313"/>
  <sheetViews>
    <sheetView view="pageBreakPreview" zoomScaleNormal="100" zoomScaleSheetLayoutView="100" workbookViewId="0">
      <selection activeCell="E16" sqref="E16"/>
    </sheetView>
  </sheetViews>
  <sheetFormatPr defaultColWidth="8.85546875" defaultRowHeight="15"/>
  <cols>
    <col min="1" max="1" width="23.7109375" style="2" customWidth="1"/>
    <col min="2" max="2" width="20.140625" style="316" customWidth="1"/>
    <col min="3" max="3" width="17" style="170" customWidth="1"/>
    <col min="4" max="16384" width="8.85546875" style="170"/>
  </cols>
  <sheetData>
    <row r="1" spans="1:3" ht="12.75">
      <c r="A1" s="1" t="s">
        <v>182</v>
      </c>
      <c r="B1" s="317">
        <v>0</v>
      </c>
    </row>
    <row r="2" spans="1:3" ht="12.75">
      <c r="A2" s="142" t="s">
        <v>45</v>
      </c>
      <c r="B2" s="318">
        <v>0.08</v>
      </c>
      <c r="C2" s="170" t="s">
        <v>181</v>
      </c>
    </row>
    <row r="3" spans="1:3" ht="12.75">
      <c r="A3" s="142" t="s">
        <v>295</v>
      </c>
      <c r="B3" s="318">
        <v>0.1</v>
      </c>
      <c r="C3" s="171">
        <v>1</v>
      </c>
    </row>
    <row r="4" spans="1:3" ht="12.75">
      <c r="A4" s="142" t="s">
        <v>439</v>
      </c>
      <c r="B4" s="318">
        <v>0.05</v>
      </c>
      <c r="C4" s="172"/>
    </row>
    <row r="5" spans="1:3" ht="12.75">
      <c r="A5" s="142" t="s">
        <v>373</v>
      </c>
      <c r="B5" s="318">
        <v>0.01</v>
      </c>
    </row>
    <row r="6" spans="1:3" ht="12.75">
      <c r="A6" s="142" t="s">
        <v>46</v>
      </c>
      <c r="B6" s="318">
        <v>0.05</v>
      </c>
    </row>
    <row r="7" spans="1:3" ht="12.75">
      <c r="A7" s="142" t="s">
        <v>47</v>
      </c>
      <c r="B7" s="318">
        <v>0.03</v>
      </c>
    </row>
    <row r="8" spans="1:3" ht="12.75">
      <c r="A8" s="142" t="s">
        <v>252</v>
      </c>
      <c r="B8" s="318">
        <v>0.1</v>
      </c>
    </row>
    <row r="9" spans="1:3" ht="12.75">
      <c r="A9" s="142" t="s">
        <v>48</v>
      </c>
      <c r="B9" s="318">
        <v>0.01</v>
      </c>
    </row>
    <row r="10" spans="1:3" ht="12.75">
      <c r="A10" s="142" t="s">
        <v>49</v>
      </c>
      <c r="B10" s="318">
        <v>0.05</v>
      </c>
    </row>
    <row r="11" spans="1:3" ht="12.75">
      <c r="A11" s="142" t="s">
        <v>256</v>
      </c>
      <c r="B11" s="318">
        <v>7.0000000000000007E-2</v>
      </c>
    </row>
    <row r="12" spans="1:3" ht="12.75">
      <c r="A12" s="142" t="s">
        <v>50</v>
      </c>
      <c r="B12" s="318">
        <v>0.1</v>
      </c>
    </row>
    <row r="13" spans="1:3" ht="12.75">
      <c r="A13" s="142" t="s">
        <v>51</v>
      </c>
      <c r="B13" s="318">
        <v>0.05</v>
      </c>
    </row>
    <row r="14" spans="1:3" ht="12.75">
      <c r="A14" s="142" t="s">
        <v>52</v>
      </c>
      <c r="B14" s="318">
        <v>0.04</v>
      </c>
    </row>
    <row r="15" spans="1:3" ht="12.75">
      <c r="A15" s="142" t="s">
        <v>53</v>
      </c>
      <c r="B15" s="318">
        <v>0.1</v>
      </c>
    </row>
    <row r="16" spans="1:3" ht="12.75">
      <c r="A16" s="142" t="s">
        <v>54</v>
      </c>
      <c r="B16" s="318">
        <v>0.03</v>
      </c>
    </row>
    <row r="17" spans="1:2" ht="12.75">
      <c r="A17" s="142" t="s">
        <v>55</v>
      </c>
      <c r="B17" s="318">
        <v>0.1</v>
      </c>
    </row>
    <row r="18" spans="1:2" ht="12.75">
      <c r="A18" s="142" t="s">
        <v>262</v>
      </c>
      <c r="B18" s="318">
        <v>9.1670000000000001E-2</v>
      </c>
    </row>
    <row r="19" spans="1:2" ht="12.75">
      <c r="A19" s="142" t="s">
        <v>56</v>
      </c>
      <c r="B19" s="318">
        <v>0.1</v>
      </c>
    </row>
    <row r="20" spans="1:2" ht="12.75">
      <c r="A20" s="142" t="s">
        <v>57</v>
      </c>
      <c r="B20" s="318">
        <v>0.05</v>
      </c>
    </row>
    <row r="21" spans="1:2" ht="12.75">
      <c r="A21" s="142" t="s">
        <v>58</v>
      </c>
      <c r="B21" s="318">
        <v>0.03</v>
      </c>
    </row>
    <row r="22" spans="1:2" ht="12.75">
      <c r="A22" s="142" t="s">
        <v>59</v>
      </c>
      <c r="B22" s="318">
        <v>0.1</v>
      </c>
    </row>
    <row r="23" spans="1:2" ht="12.75">
      <c r="A23" s="142" t="s">
        <v>60</v>
      </c>
      <c r="B23" s="318">
        <v>0.05</v>
      </c>
    </row>
    <row r="24" spans="1:2" ht="12.75">
      <c r="A24" s="142" t="s">
        <v>61</v>
      </c>
      <c r="B24" s="318">
        <v>0.05</v>
      </c>
    </row>
    <row r="25" spans="1:2" ht="12.75">
      <c r="A25" s="142" t="s">
        <v>265</v>
      </c>
      <c r="B25" s="318">
        <v>0.1</v>
      </c>
    </row>
    <row r="26" spans="1:2" ht="12.75">
      <c r="A26" s="142" t="s">
        <v>299</v>
      </c>
      <c r="B26" s="318">
        <v>0.03</v>
      </c>
    </row>
    <row r="27" spans="1:2" ht="12.75">
      <c r="A27" s="142" t="s">
        <v>62</v>
      </c>
      <c r="B27" s="318">
        <v>0.1</v>
      </c>
    </row>
    <row r="28" spans="1:2" ht="12.75">
      <c r="A28" s="142" t="s">
        <v>266</v>
      </c>
      <c r="B28" s="318">
        <v>0.1</v>
      </c>
    </row>
    <row r="29" spans="1:2" ht="12.75">
      <c r="A29" s="142" t="s">
        <v>63</v>
      </c>
      <c r="B29" s="318">
        <v>0.05</v>
      </c>
    </row>
    <row r="30" spans="1:2" ht="12.75">
      <c r="A30" s="142" t="s">
        <v>64</v>
      </c>
      <c r="B30" s="318">
        <v>0.05</v>
      </c>
    </row>
    <row r="31" spans="1:2" ht="12.75">
      <c r="A31" s="142" t="s">
        <v>65</v>
      </c>
      <c r="B31" s="318">
        <v>0.1</v>
      </c>
    </row>
    <row r="32" spans="1:2" ht="12.75">
      <c r="A32" s="142" t="s">
        <v>66</v>
      </c>
      <c r="B32" s="318">
        <v>0.02</v>
      </c>
    </row>
    <row r="33" spans="1:2" ht="12.75">
      <c r="A33" s="142" t="s">
        <v>257</v>
      </c>
      <c r="B33" s="318">
        <v>0.1</v>
      </c>
    </row>
    <row r="34" spans="1:2" ht="12.75">
      <c r="A34" s="142" t="s">
        <v>67</v>
      </c>
      <c r="B34" s="318">
        <v>0.03</v>
      </c>
    </row>
    <row r="35" spans="1:2" ht="12.75">
      <c r="A35" s="142" t="s">
        <v>68</v>
      </c>
      <c r="B35" s="318">
        <v>0.05</v>
      </c>
    </row>
    <row r="36" spans="1:2" ht="12.75">
      <c r="A36" s="142" t="s">
        <v>69</v>
      </c>
      <c r="B36" s="318">
        <v>0.05</v>
      </c>
    </row>
    <row r="37" spans="1:2" ht="12.75">
      <c r="A37" s="142" t="s">
        <v>70</v>
      </c>
      <c r="B37" s="318">
        <v>0.1</v>
      </c>
    </row>
    <row r="38" spans="1:2" ht="12.75">
      <c r="A38" s="142" t="s">
        <v>319</v>
      </c>
      <c r="B38" s="318">
        <v>0.1</v>
      </c>
    </row>
    <row r="39" spans="1:2" ht="12.75">
      <c r="A39" s="142" t="s">
        <v>71</v>
      </c>
      <c r="B39" s="318">
        <v>0.05</v>
      </c>
    </row>
    <row r="40" spans="1:2" ht="12.75">
      <c r="A40" s="142" t="s">
        <v>72</v>
      </c>
      <c r="B40" s="318">
        <v>0.1</v>
      </c>
    </row>
    <row r="41" spans="1:2" ht="12.75">
      <c r="A41" s="142" t="s">
        <v>73</v>
      </c>
      <c r="B41" s="318">
        <v>0.05</v>
      </c>
    </row>
    <row r="42" spans="1:2" ht="12.75">
      <c r="A42" s="142" t="s">
        <v>290</v>
      </c>
      <c r="B42" s="318">
        <v>0.08</v>
      </c>
    </row>
    <row r="43" spans="1:2" ht="12.75">
      <c r="A43" s="142" t="s">
        <v>253</v>
      </c>
      <c r="B43" s="318">
        <v>0.1</v>
      </c>
    </row>
    <row r="44" spans="1:2" ht="12.75">
      <c r="A44" s="142" t="s">
        <v>74</v>
      </c>
      <c r="B44" s="318">
        <v>0.08</v>
      </c>
    </row>
    <row r="45" spans="1:2" ht="12.75">
      <c r="A45" s="142" t="s">
        <v>405</v>
      </c>
      <c r="B45" s="318">
        <v>0.06</v>
      </c>
    </row>
    <row r="46" spans="1:2" ht="12.75">
      <c r="A46" s="142" t="s">
        <v>267</v>
      </c>
      <c r="B46" s="318">
        <v>0.05</v>
      </c>
    </row>
    <row r="47" spans="1:2" ht="12.75">
      <c r="A47" s="142" t="s">
        <v>374</v>
      </c>
      <c r="B47" s="318">
        <v>0.05</v>
      </c>
    </row>
    <row r="48" spans="1:2" ht="12.75">
      <c r="A48" s="142" t="s">
        <v>75</v>
      </c>
      <c r="B48" s="318">
        <v>0.1</v>
      </c>
    </row>
    <row r="49" spans="1:2" ht="12.75">
      <c r="A49" s="142" t="s">
        <v>76</v>
      </c>
      <c r="B49" s="318">
        <v>0.02</v>
      </c>
    </row>
    <row r="50" spans="1:2" ht="12.75">
      <c r="A50" s="142" t="s">
        <v>77</v>
      </c>
      <c r="B50" s="318">
        <v>0.05</v>
      </c>
    </row>
    <row r="51" spans="1:2" ht="13.5" customHeight="1">
      <c r="A51" s="142" t="s">
        <v>78</v>
      </c>
      <c r="B51" s="318">
        <v>0.06</v>
      </c>
    </row>
    <row r="52" spans="1:2" ht="12.75">
      <c r="A52" s="142" t="s">
        <v>79</v>
      </c>
      <c r="B52" s="318">
        <v>7.0000000000000007E-2</v>
      </c>
    </row>
    <row r="53" spans="1:2" ht="12.75">
      <c r="A53" s="142" t="s">
        <v>375</v>
      </c>
      <c r="B53" s="318">
        <v>0.1</v>
      </c>
    </row>
    <row r="54" spans="1:2" ht="12.75">
      <c r="A54" s="142" t="s">
        <v>80</v>
      </c>
      <c r="B54" s="318">
        <v>0.08</v>
      </c>
    </row>
    <row r="55" spans="1:2" ht="12.75">
      <c r="A55" s="142" t="s">
        <v>81</v>
      </c>
      <c r="B55" s="318">
        <v>0.05</v>
      </c>
    </row>
    <row r="56" spans="1:2" ht="12.75">
      <c r="A56" s="142" t="s">
        <v>395</v>
      </c>
      <c r="B56" s="318">
        <v>0.1</v>
      </c>
    </row>
    <row r="57" spans="1:2" ht="12.75">
      <c r="A57" s="142" t="s">
        <v>413</v>
      </c>
      <c r="B57" s="318">
        <v>1.6670000000000001E-2</v>
      </c>
    </row>
    <row r="58" spans="1:2" ht="12.75">
      <c r="A58" s="142" t="s">
        <v>296</v>
      </c>
      <c r="B58" s="318">
        <v>0.1</v>
      </c>
    </row>
    <row r="59" spans="1:2" ht="12.75">
      <c r="A59" s="142" t="s">
        <v>260</v>
      </c>
      <c r="B59" s="318">
        <v>0.01</v>
      </c>
    </row>
    <row r="60" spans="1:2" ht="12.75">
      <c r="A60" s="142" t="s">
        <v>268</v>
      </c>
      <c r="B60" s="318">
        <v>0.03</v>
      </c>
    </row>
    <row r="61" spans="1:2" ht="12.75">
      <c r="A61" s="142" t="s">
        <v>82</v>
      </c>
      <c r="B61" s="318">
        <v>0.03</v>
      </c>
    </row>
    <row r="62" spans="1:2" ht="12.75">
      <c r="A62" s="142" t="s">
        <v>83</v>
      </c>
      <c r="B62" s="318">
        <v>0.03</v>
      </c>
    </row>
    <row r="63" spans="1:2" ht="12.75">
      <c r="A63" s="142" t="s">
        <v>291</v>
      </c>
      <c r="B63" s="318">
        <v>0.1</v>
      </c>
    </row>
    <row r="64" spans="1:2" ht="12.75">
      <c r="A64" s="142" t="s">
        <v>269</v>
      </c>
      <c r="B64" s="318">
        <v>0.05</v>
      </c>
    </row>
    <row r="65" spans="1:2" ht="12.75">
      <c r="A65" s="142" t="s">
        <v>84</v>
      </c>
      <c r="B65" s="318">
        <v>0.1</v>
      </c>
    </row>
    <row r="66" spans="1:2" ht="12.75">
      <c r="A66" s="142" t="s">
        <v>258</v>
      </c>
      <c r="B66" s="318">
        <v>0.05</v>
      </c>
    </row>
    <row r="67" spans="1:2" ht="12.75">
      <c r="A67" s="142" t="s">
        <v>300</v>
      </c>
      <c r="B67" s="318">
        <v>0.1</v>
      </c>
    </row>
    <row r="68" spans="1:2" ht="12.75">
      <c r="A68" s="142" t="s">
        <v>85</v>
      </c>
      <c r="B68" s="318">
        <v>0.05</v>
      </c>
    </row>
    <row r="69" spans="1:2" ht="12.75">
      <c r="A69" s="142" t="s">
        <v>86</v>
      </c>
      <c r="B69" s="318">
        <v>0.05</v>
      </c>
    </row>
    <row r="70" spans="1:2" ht="12.75">
      <c r="A70" s="142" t="s">
        <v>440</v>
      </c>
      <c r="B70" s="318">
        <v>0.1</v>
      </c>
    </row>
    <row r="71" spans="1:2" ht="12.75">
      <c r="A71" s="142" t="s">
        <v>441</v>
      </c>
      <c r="B71" s="318">
        <v>0.05</v>
      </c>
    </row>
    <row r="72" spans="1:2" ht="12.75">
      <c r="A72" s="142" t="s">
        <v>514</v>
      </c>
      <c r="B72" s="318">
        <v>0.12</v>
      </c>
    </row>
    <row r="73" spans="1:2" ht="12.75">
      <c r="A73" s="142" t="s">
        <v>429</v>
      </c>
      <c r="B73" s="318">
        <v>0.12</v>
      </c>
    </row>
    <row r="74" spans="1:2" ht="12.75">
      <c r="A74" s="142" t="s">
        <v>442</v>
      </c>
      <c r="B74" s="318">
        <v>0.06</v>
      </c>
    </row>
    <row r="75" spans="1:2" ht="12.75">
      <c r="A75" s="142" t="s">
        <v>443</v>
      </c>
      <c r="B75" s="318">
        <v>0.06</v>
      </c>
    </row>
    <row r="76" spans="1:2" ht="12.75">
      <c r="A76" s="142" t="s">
        <v>444</v>
      </c>
      <c r="B76" s="318">
        <v>0.1</v>
      </c>
    </row>
    <row r="77" spans="1:2" ht="12.75">
      <c r="A77" s="142" t="s">
        <v>445</v>
      </c>
      <c r="B77" s="318">
        <v>0.05</v>
      </c>
    </row>
    <row r="78" spans="1:2" ht="12.75">
      <c r="A78" s="142" t="s">
        <v>446</v>
      </c>
      <c r="B78" s="318">
        <v>0.1</v>
      </c>
    </row>
    <row r="79" spans="1:2" ht="12.75">
      <c r="A79" s="142" t="s">
        <v>447</v>
      </c>
      <c r="B79" s="318">
        <v>0.1</v>
      </c>
    </row>
    <row r="80" spans="1:2" ht="12.75">
      <c r="A80" s="142" t="s">
        <v>512</v>
      </c>
      <c r="B80" s="318">
        <v>0.1</v>
      </c>
    </row>
    <row r="81" spans="1:2" ht="12.75">
      <c r="A81" s="142" t="s">
        <v>448</v>
      </c>
      <c r="B81" s="318">
        <v>0.05</v>
      </c>
    </row>
    <row r="82" spans="1:2" ht="12.75">
      <c r="A82" s="142" t="s">
        <v>427</v>
      </c>
      <c r="B82" s="318">
        <v>0.1</v>
      </c>
    </row>
    <row r="83" spans="1:2" ht="12.75">
      <c r="A83" s="142" t="s">
        <v>449</v>
      </c>
      <c r="B83" s="318">
        <v>0.08</v>
      </c>
    </row>
    <row r="84" spans="1:2" ht="12.75">
      <c r="A84" s="142" t="s">
        <v>450</v>
      </c>
      <c r="B84" s="318">
        <v>0.05</v>
      </c>
    </row>
    <row r="85" spans="1:2" ht="12.75">
      <c r="A85" s="142" t="s">
        <v>451</v>
      </c>
      <c r="B85" s="318">
        <v>0.1</v>
      </c>
    </row>
    <row r="86" spans="1:2" ht="12.75">
      <c r="A86" s="142" t="s">
        <v>420</v>
      </c>
      <c r="B86" s="318">
        <v>0.1</v>
      </c>
    </row>
    <row r="87" spans="1:2" ht="12.75">
      <c r="A87" s="142" t="s">
        <v>408</v>
      </c>
      <c r="B87" s="318">
        <v>0.09</v>
      </c>
    </row>
    <row r="88" spans="1:2" ht="12.75">
      <c r="A88" s="142" t="s">
        <v>452</v>
      </c>
      <c r="B88" s="318">
        <v>0.1</v>
      </c>
    </row>
    <row r="89" spans="1:2" ht="12.75">
      <c r="A89" s="142" t="s">
        <v>453</v>
      </c>
      <c r="B89" s="318">
        <v>0.1</v>
      </c>
    </row>
    <row r="90" spans="1:2" ht="12.75">
      <c r="A90" s="142" t="s">
        <v>454</v>
      </c>
      <c r="B90" s="318">
        <v>7.0000000000000007E-2</v>
      </c>
    </row>
    <row r="91" spans="1:2" ht="12.75">
      <c r="A91" s="142" t="s">
        <v>418</v>
      </c>
      <c r="B91" s="318">
        <v>0.06</v>
      </c>
    </row>
    <row r="92" spans="1:2" ht="12.75">
      <c r="A92" s="142" t="s">
        <v>455</v>
      </c>
      <c r="B92" s="318">
        <v>0.05</v>
      </c>
    </row>
    <row r="93" spans="1:2" ht="12.75">
      <c r="A93" s="142" t="s">
        <v>456</v>
      </c>
      <c r="B93" s="318">
        <v>0.12</v>
      </c>
    </row>
    <row r="94" spans="1:2" ht="12.75">
      <c r="A94" s="142" t="s">
        <v>513</v>
      </c>
      <c r="B94" s="318">
        <v>0.1</v>
      </c>
    </row>
    <row r="95" spans="1:2" ht="12.75">
      <c r="A95" s="142" t="s">
        <v>409</v>
      </c>
      <c r="B95" s="318">
        <v>0.06</v>
      </c>
    </row>
    <row r="96" spans="1:2" ht="12.75">
      <c r="A96" s="142" t="s">
        <v>412</v>
      </c>
      <c r="B96" s="318">
        <v>0.14000000000000001</v>
      </c>
    </row>
    <row r="97" spans="1:2" ht="12.75">
      <c r="A97" s="142" t="s">
        <v>428</v>
      </c>
      <c r="B97" s="318">
        <v>0.12</v>
      </c>
    </row>
    <row r="98" spans="1:2" ht="12.75">
      <c r="A98" s="142" t="s">
        <v>416</v>
      </c>
      <c r="B98" s="318">
        <v>0.12</v>
      </c>
    </row>
    <row r="99" spans="1:2" ht="12.75">
      <c r="A99" s="142" t="s">
        <v>417</v>
      </c>
      <c r="B99" s="318">
        <v>0.1</v>
      </c>
    </row>
    <row r="100" spans="1:2" ht="12.75">
      <c r="A100" s="142" t="s">
        <v>457</v>
      </c>
      <c r="B100" s="318">
        <v>0.12</v>
      </c>
    </row>
    <row r="101" spans="1:2" ht="12.75">
      <c r="A101" s="142" t="s">
        <v>422</v>
      </c>
      <c r="B101" s="318">
        <v>0.09</v>
      </c>
    </row>
    <row r="102" spans="1:2" ht="12.75">
      <c r="A102" s="142" t="s">
        <v>458</v>
      </c>
      <c r="B102" s="318">
        <v>0.1</v>
      </c>
    </row>
    <row r="103" spans="1:2" ht="12.75">
      <c r="A103" s="142" t="s">
        <v>459</v>
      </c>
      <c r="B103" s="318">
        <v>0.05</v>
      </c>
    </row>
    <row r="104" spans="1:2" ht="12.75">
      <c r="A104" s="142" t="s">
        <v>460</v>
      </c>
      <c r="B104" s="318">
        <v>0.06</v>
      </c>
    </row>
    <row r="105" spans="1:2" ht="12.75">
      <c r="A105" s="142" t="s">
        <v>461</v>
      </c>
      <c r="B105" s="318">
        <v>0.05</v>
      </c>
    </row>
    <row r="106" spans="1:2" ht="12.75">
      <c r="A106" s="142" t="s">
        <v>462</v>
      </c>
      <c r="B106" s="318">
        <v>0.1</v>
      </c>
    </row>
    <row r="107" spans="1:2" ht="12.75">
      <c r="A107" s="142" t="s">
        <v>463</v>
      </c>
      <c r="B107" s="318">
        <v>0.06</v>
      </c>
    </row>
    <row r="108" spans="1:2" ht="12.75">
      <c r="A108" s="142" t="s">
        <v>464</v>
      </c>
      <c r="B108" s="318">
        <v>0.08</v>
      </c>
    </row>
    <row r="109" spans="1:2" ht="12.75">
      <c r="A109" s="142" t="s">
        <v>465</v>
      </c>
      <c r="B109" s="318">
        <v>0.1</v>
      </c>
    </row>
    <row r="110" spans="1:2" ht="12.75">
      <c r="A110" s="142" t="s">
        <v>466</v>
      </c>
      <c r="B110" s="318">
        <v>0.1</v>
      </c>
    </row>
    <row r="111" spans="1:2" ht="12.75">
      <c r="A111" s="142" t="s">
        <v>467</v>
      </c>
      <c r="B111" s="318">
        <v>0.08</v>
      </c>
    </row>
    <row r="112" spans="1:2" ht="12.75">
      <c r="A112" s="142" t="s">
        <v>468</v>
      </c>
      <c r="B112" s="318">
        <v>0.12</v>
      </c>
    </row>
    <row r="113" spans="1:2" ht="12.75">
      <c r="A113" s="142" t="s">
        <v>469</v>
      </c>
      <c r="B113" s="318">
        <v>0.1</v>
      </c>
    </row>
    <row r="114" spans="1:2" ht="12.75">
      <c r="A114" s="142" t="s">
        <v>470</v>
      </c>
      <c r="B114" s="318">
        <v>7.0000000000000007E-2</v>
      </c>
    </row>
    <row r="115" spans="1:2" ht="12.75">
      <c r="A115" s="142" t="s">
        <v>419</v>
      </c>
      <c r="B115" s="318">
        <v>0.1</v>
      </c>
    </row>
    <row r="116" spans="1:2" ht="12.75">
      <c r="A116" s="142" t="s">
        <v>471</v>
      </c>
      <c r="B116" s="318">
        <v>0.08</v>
      </c>
    </row>
    <row r="117" spans="1:2" ht="12.75">
      <c r="A117" s="142" t="s">
        <v>472</v>
      </c>
      <c r="B117" s="318">
        <v>7.4999999999999997E-2</v>
      </c>
    </row>
    <row r="118" spans="1:2" ht="12.75">
      <c r="A118" s="142" t="s">
        <v>473</v>
      </c>
      <c r="B118" s="318">
        <v>0.1</v>
      </c>
    </row>
    <row r="119" spans="1:2" ht="12.75">
      <c r="A119" s="142" t="s">
        <v>474</v>
      </c>
      <c r="B119" s="318">
        <v>0.13</v>
      </c>
    </row>
    <row r="120" spans="1:2" ht="12.75">
      <c r="A120" s="142" t="s">
        <v>475</v>
      </c>
      <c r="B120" s="318">
        <v>0.09</v>
      </c>
    </row>
    <row r="121" spans="1:2" ht="12.75">
      <c r="A121" s="142" t="s">
        <v>476</v>
      </c>
      <c r="B121" s="318">
        <v>0.1</v>
      </c>
    </row>
    <row r="122" spans="1:2" ht="12.75">
      <c r="A122" s="142" t="s">
        <v>477</v>
      </c>
      <c r="B122" s="318">
        <v>0.09</v>
      </c>
    </row>
    <row r="123" spans="1:2" ht="12.75">
      <c r="A123" s="142" t="s">
        <v>425</v>
      </c>
      <c r="B123" s="318">
        <v>0.1</v>
      </c>
    </row>
    <row r="124" spans="1:2" ht="12.75">
      <c r="A124" s="142" t="s">
        <v>478</v>
      </c>
      <c r="B124" s="318">
        <v>0.1</v>
      </c>
    </row>
    <row r="125" spans="1:2" ht="12.75">
      <c r="A125" s="142" t="s">
        <v>414</v>
      </c>
      <c r="B125" s="318">
        <v>0.1</v>
      </c>
    </row>
    <row r="126" spans="1:2" ht="12.75">
      <c r="A126" s="142" t="s">
        <v>479</v>
      </c>
      <c r="B126" s="318">
        <v>0.12</v>
      </c>
    </row>
    <row r="127" spans="1:2" ht="12.75">
      <c r="A127" s="142" t="s">
        <v>480</v>
      </c>
      <c r="B127" s="318">
        <v>0.15</v>
      </c>
    </row>
    <row r="128" spans="1:2" ht="12.75">
      <c r="A128" s="142" t="s">
        <v>481</v>
      </c>
      <c r="B128" s="318">
        <v>0.06</v>
      </c>
    </row>
    <row r="129" spans="1:2" ht="12.75">
      <c r="A129" s="142" t="s">
        <v>482</v>
      </c>
      <c r="B129" s="318">
        <v>0.1</v>
      </c>
    </row>
    <row r="130" spans="1:2" ht="12.75">
      <c r="A130" s="142" t="s">
        <v>483</v>
      </c>
      <c r="B130" s="318">
        <v>0.08</v>
      </c>
    </row>
    <row r="131" spans="1:2" ht="12.75">
      <c r="A131" s="142" t="s">
        <v>424</v>
      </c>
      <c r="B131" s="318">
        <v>0.1</v>
      </c>
    </row>
    <row r="132" spans="1:2" ht="12.75">
      <c r="A132" s="142" t="s">
        <v>484</v>
      </c>
      <c r="B132" s="318">
        <v>0.06</v>
      </c>
    </row>
    <row r="133" spans="1:2" ht="12.75">
      <c r="A133" s="142" t="s">
        <v>485</v>
      </c>
      <c r="B133" s="318">
        <v>0.12</v>
      </c>
    </row>
    <row r="134" spans="1:2" ht="12.75">
      <c r="A134" s="142" t="s">
        <v>421</v>
      </c>
      <c r="B134" s="318">
        <v>0.05</v>
      </c>
    </row>
    <row r="135" spans="1:2" ht="12.75">
      <c r="A135" s="142" t="s">
        <v>486</v>
      </c>
      <c r="B135" s="318">
        <v>0.1</v>
      </c>
    </row>
    <row r="136" spans="1:2" ht="12.75">
      <c r="A136" s="142" t="s">
        <v>487</v>
      </c>
      <c r="B136" s="318">
        <v>0.10833</v>
      </c>
    </row>
    <row r="137" spans="1:2" ht="12.75">
      <c r="A137" s="142" t="s">
        <v>488</v>
      </c>
      <c r="B137" s="318">
        <v>0.1</v>
      </c>
    </row>
    <row r="138" spans="1:2" ht="12.75">
      <c r="A138" s="142" t="s">
        <v>489</v>
      </c>
      <c r="B138" s="318">
        <v>0.1</v>
      </c>
    </row>
    <row r="139" spans="1:2" ht="12.75">
      <c r="A139" s="142" t="s">
        <v>410</v>
      </c>
      <c r="B139" s="318">
        <v>0.12</v>
      </c>
    </row>
    <row r="140" spans="1:2" ht="12.75">
      <c r="A140" s="142" t="s">
        <v>490</v>
      </c>
      <c r="B140" s="318">
        <v>0.1</v>
      </c>
    </row>
    <row r="141" spans="1:2" ht="12.75">
      <c r="A141" s="142" t="s">
        <v>491</v>
      </c>
      <c r="B141" s="318">
        <v>0.08</v>
      </c>
    </row>
    <row r="142" spans="1:2" ht="12.75">
      <c r="A142" s="142" t="s">
        <v>492</v>
      </c>
      <c r="B142" s="318">
        <v>0.06</v>
      </c>
    </row>
    <row r="143" spans="1:2" ht="12.75">
      <c r="A143" s="142" t="s">
        <v>493</v>
      </c>
      <c r="B143" s="318">
        <v>0.1</v>
      </c>
    </row>
    <row r="144" spans="1:2" ht="12" customHeight="1">
      <c r="A144" s="142" t="s">
        <v>494</v>
      </c>
      <c r="B144" s="318">
        <v>0.08</v>
      </c>
    </row>
    <row r="145" spans="1:2" ht="12.75">
      <c r="A145" s="142" t="s">
        <v>495</v>
      </c>
      <c r="B145" s="318">
        <v>0.1</v>
      </c>
    </row>
    <row r="146" spans="1:2" ht="12.75">
      <c r="A146" s="142" t="s">
        <v>426</v>
      </c>
      <c r="B146" s="318">
        <v>0.12</v>
      </c>
    </row>
    <row r="147" spans="1:2" ht="12.75">
      <c r="A147" s="142" t="s">
        <v>496</v>
      </c>
      <c r="B147" s="318">
        <v>0.13</v>
      </c>
    </row>
    <row r="148" spans="1:2" ht="12.75">
      <c r="A148" s="142" t="s">
        <v>497</v>
      </c>
      <c r="B148" s="318">
        <v>0.1</v>
      </c>
    </row>
    <row r="149" spans="1:2" ht="12.75">
      <c r="A149" s="142" t="s">
        <v>498</v>
      </c>
      <c r="B149" s="318">
        <v>0.03</v>
      </c>
    </row>
    <row r="150" spans="1:2" ht="12.75">
      <c r="A150" s="142" t="s">
        <v>499</v>
      </c>
      <c r="B150" s="318">
        <v>0.06</v>
      </c>
    </row>
    <row r="151" spans="1:2" ht="12.75">
      <c r="A151" s="142" t="s">
        <v>411</v>
      </c>
      <c r="B151" s="318">
        <v>0.12</v>
      </c>
    </row>
    <row r="152" spans="1:2" ht="12.75">
      <c r="A152" s="142" t="s">
        <v>500</v>
      </c>
      <c r="B152" s="318">
        <v>0.1</v>
      </c>
    </row>
    <row r="153" spans="1:2" ht="12.75">
      <c r="A153" s="142" t="s">
        <v>501</v>
      </c>
      <c r="B153" s="318">
        <v>0.1</v>
      </c>
    </row>
    <row r="154" spans="1:2" s="173" customFormat="1" ht="12.75">
      <c r="A154" s="142" t="s">
        <v>502</v>
      </c>
      <c r="B154" s="318">
        <v>7.0000000000000007E-2</v>
      </c>
    </row>
    <row r="155" spans="1:2" ht="12.75">
      <c r="A155" s="142" t="s">
        <v>503</v>
      </c>
      <c r="B155" s="318">
        <v>0.12</v>
      </c>
    </row>
    <row r="156" spans="1:2" ht="12.75">
      <c r="A156" s="142" t="s">
        <v>407</v>
      </c>
      <c r="B156" s="318">
        <v>0.18</v>
      </c>
    </row>
    <row r="157" spans="1:2" ht="12.75">
      <c r="A157" s="142" t="s">
        <v>423</v>
      </c>
      <c r="B157" s="318">
        <v>0.12</v>
      </c>
    </row>
    <row r="158" spans="1:2" ht="12.75">
      <c r="A158" s="142" t="s">
        <v>415</v>
      </c>
      <c r="B158" s="318">
        <v>0.1</v>
      </c>
    </row>
    <row r="159" spans="1:2" ht="12.75">
      <c r="A159" s="142" t="s">
        <v>504</v>
      </c>
      <c r="B159" s="318">
        <v>0.12</v>
      </c>
    </row>
    <row r="160" spans="1:2" ht="12.75">
      <c r="A160" s="142" t="s">
        <v>270</v>
      </c>
      <c r="B160" s="318">
        <v>0.1</v>
      </c>
    </row>
    <row r="161" spans="1:2" ht="12.75">
      <c r="A161" s="142" t="s">
        <v>297</v>
      </c>
      <c r="B161" s="318">
        <v>0.05</v>
      </c>
    </row>
    <row r="162" spans="1:2" ht="12.75">
      <c r="A162" s="142" t="s">
        <v>406</v>
      </c>
      <c r="B162" s="318">
        <v>0.03</v>
      </c>
    </row>
    <row r="163" spans="1:2" ht="12.75">
      <c r="A163" s="142" t="s">
        <v>87</v>
      </c>
      <c r="B163" s="318">
        <v>0.1</v>
      </c>
    </row>
    <row r="164" spans="1:2" ht="12.75">
      <c r="A164" s="142" t="s">
        <v>376</v>
      </c>
      <c r="B164" s="319">
        <v>0</v>
      </c>
    </row>
    <row r="165" spans="1:2" ht="12.75">
      <c r="A165" s="142" t="s">
        <v>88</v>
      </c>
      <c r="B165" s="318">
        <v>0.1</v>
      </c>
    </row>
    <row r="166" spans="1:2" ht="12.75">
      <c r="A166" s="142" t="s">
        <v>89</v>
      </c>
      <c r="B166" s="318">
        <v>0.03</v>
      </c>
    </row>
    <row r="167" spans="1:2" ht="12.75">
      <c r="A167" s="142" t="s">
        <v>250</v>
      </c>
      <c r="B167" s="318">
        <v>0.05</v>
      </c>
    </row>
    <row r="168" spans="1:2" ht="12.75">
      <c r="A168" s="142" t="s">
        <v>90</v>
      </c>
      <c r="B168" s="318">
        <v>0.1</v>
      </c>
    </row>
    <row r="169" spans="1:2" ht="12.75">
      <c r="A169" s="142" t="s">
        <v>263</v>
      </c>
      <c r="B169" s="318">
        <v>0.1</v>
      </c>
    </row>
    <row r="170" spans="1:2" ht="12.75">
      <c r="A170" s="142" t="s">
        <v>298</v>
      </c>
      <c r="B170" s="318">
        <v>0.1</v>
      </c>
    </row>
    <row r="171" spans="1:2" ht="12.75">
      <c r="A171" s="142" t="s">
        <v>271</v>
      </c>
      <c r="B171" s="318">
        <v>0.05</v>
      </c>
    </row>
    <row r="172" spans="1:2" ht="12.75">
      <c r="A172" s="142" t="s">
        <v>91</v>
      </c>
      <c r="B172" s="318">
        <v>0.08</v>
      </c>
    </row>
    <row r="173" spans="1:2" ht="12.75">
      <c r="A173" s="142" t="s">
        <v>92</v>
      </c>
      <c r="B173" s="318">
        <v>0.1</v>
      </c>
    </row>
    <row r="174" spans="1:2" ht="12.75">
      <c r="A174" s="142" t="s">
        <v>93</v>
      </c>
      <c r="B174" s="318">
        <v>0.05</v>
      </c>
    </row>
    <row r="175" spans="1:2" ht="12.75">
      <c r="A175" s="142" t="s">
        <v>377</v>
      </c>
      <c r="B175" s="318">
        <v>0.05</v>
      </c>
    </row>
    <row r="176" spans="1:2" ht="12.75">
      <c r="A176" s="142" t="s">
        <v>261</v>
      </c>
      <c r="B176" s="318">
        <v>0.05</v>
      </c>
    </row>
    <row r="177" spans="1:2" ht="12.75">
      <c r="A177" s="142" t="s">
        <v>94</v>
      </c>
      <c r="B177" s="318">
        <v>0.03</v>
      </c>
    </row>
    <row r="178" spans="1:2" ht="12.75">
      <c r="A178" s="142" t="s">
        <v>254</v>
      </c>
      <c r="B178" s="318">
        <v>7.0000000000000007E-2</v>
      </c>
    </row>
    <row r="179" spans="1:2" ht="12.75">
      <c r="A179" s="142" t="s">
        <v>378</v>
      </c>
      <c r="B179" s="318">
        <v>0.1</v>
      </c>
    </row>
    <row r="180" spans="1:2" ht="12.75">
      <c r="A180" s="142" t="s">
        <v>379</v>
      </c>
      <c r="B180" s="318">
        <v>0.1</v>
      </c>
    </row>
    <row r="181" spans="1:2" ht="12.75">
      <c r="A181" s="142" t="s">
        <v>95</v>
      </c>
      <c r="B181" s="318">
        <v>0.02</v>
      </c>
    </row>
    <row r="182" spans="1:2" ht="12.75">
      <c r="A182" s="142" t="s">
        <v>380</v>
      </c>
      <c r="B182" s="318">
        <v>0.05</v>
      </c>
    </row>
    <row r="183" spans="1:2" ht="12.75">
      <c r="A183" s="142" t="s">
        <v>96</v>
      </c>
      <c r="B183" s="318">
        <v>0.05</v>
      </c>
    </row>
    <row r="184" spans="1:2" ht="12.75">
      <c r="A184" s="142" t="s">
        <v>97</v>
      </c>
      <c r="B184" s="318">
        <v>0.1</v>
      </c>
    </row>
    <row r="185" spans="1:2" ht="12.75">
      <c r="A185" s="142" t="s">
        <v>98</v>
      </c>
      <c r="B185" s="318">
        <v>0.05</v>
      </c>
    </row>
    <row r="186" spans="1:2" ht="12.75">
      <c r="A186" s="142" t="s">
        <v>99</v>
      </c>
      <c r="B186" s="318">
        <v>0.1</v>
      </c>
    </row>
    <row r="187" spans="1:2" ht="12.75">
      <c r="A187" s="142" t="s">
        <v>100</v>
      </c>
      <c r="B187" s="318">
        <v>0.06</v>
      </c>
    </row>
    <row r="188" spans="1:2" ht="12.75">
      <c r="A188" s="142" t="s">
        <v>101</v>
      </c>
      <c r="B188" s="318">
        <v>0.05</v>
      </c>
    </row>
    <row r="189" spans="1:2" ht="12.75">
      <c r="A189" s="142" t="s">
        <v>102</v>
      </c>
      <c r="B189" s="318">
        <v>0.02</v>
      </c>
    </row>
    <row r="190" spans="1:2" ht="12.75">
      <c r="A190" s="142" t="s">
        <v>103</v>
      </c>
      <c r="B190" s="318">
        <v>0.08</v>
      </c>
    </row>
    <row r="191" spans="1:2" ht="12.75">
      <c r="A191" s="142" t="s">
        <v>510</v>
      </c>
      <c r="B191" s="318">
        <v>0.1</v>
      </c>
    </row>
    <row r="192" spans="1:2" ht="12.75">
      <c r="A192" s="142" t="s">
        <v>104</v>
      </c>
      <c r="B192" s="318">
        <v>0.05</v>
      </c>
    </row>
    <row r="193" spans="1:2" ht="12.75">
      <c r="A193" s="142" t="s">
        <v>381</v>
      </c>
      <c r="B193" s="318">
        <v>0.1</v>
      </c>
    </row>
    <row r="194" spans="1:2" ht="12.75">
      <c r="A194" s="142" t="s">
        <v>105</v>
      </c>
      <c r="B194" s="319">
        <v>3.5853000000000003E-2</v>
      </c>
    </row>
    <row r="195" spans="1:2" ht="12.75">
      <c r="A195" s="142" t="s">
        <v>272</v>
      </c>
      <c r="B195" s="318">
        <v>0.08</v>
      </c>
    </row>
    <row r="196" spans="1:2" ht="12.75">
      <c r="A196" s="142" t="s">
        <v>106</v>
      </c>
      <c r="B196" s="318">
        <v>0.06</v>
      </c>
    </row>
    <row r="197" spans="1:2" ht="12.75">
      <c r="A197" s="142" t="s">
        <v>301</v>
      </c>
      <c r="B197" s="318">
        <v>0.06</v>
      </c>
    </row>
    <row r="198" spans="1:2" ht="12.75">
      <c r="A198" s="142" t="s">
        <v>107</v>
      </c>
      <c r="B198" s="318">
        <v>0.05</v>
      </c>
    </row>
    <row r="199" spans="1:2" ht="12.75">
      <c r="A199" s="142" t="s">
        <v>108</v>
      </c>
      <c r="B199" s="318">
        <v>7.0000000000000007E-2</v>
      </c>
    </row>
    <row r="200" spans="1:2" ht="12.75">
      <c r="A200" s="142" t="s">
        <v>109</v>
      </c>
      <c r="B200" s="318">
        <v>0.08</v>
      </c>
    </row>
    <row r="201" spans="1:2" ht="12.75">
      <c r="A201" s="142" t="s">
        <v>110</v>
      </c>
      <c r="B201" s="318">
        <v>0.05</v>
      </c>
    </row>
    <row r="202" spans="1:2" ht="12.75">
      <c r="A202" s="142" t="s">
        <v>324</v>
      </c>
      <c r="B202" s="318">
        <v>0.08</v>
      </c>
    </row>
    <row r="203" spans="1:2" ht="12.75">
      <c r="A203" s="142" t="s">
        <v>111</v>
      </c>
      <c r="B203" s="318">
        <v>0.05</v>
      </c>
    </row>
    <row r="204" spans="1:2" ht="12.75">
      <c r="A204" s="142" t="s">
        <v>112</v>
      </c>
      <c r="B204" s="318">
        <v>0.01</v>
      </c>
    </row>
    <row r="205" spans="1:2" ht="12.75">
      <c r="A205" s="142" t="s">
        <v>113</v>
      </c>
      <c r="B205" s="318">
        <v>0.02</v>
      </c>
    </row>
    <row r="206" spans="1:2" ht="12.75">
      <c r="A206" s="142" t="s">
        <v>292</v>
      </c>
      <c r="B206" s="318">
        <v>0.05</v>
      </c>
    </row>
    <row r="207" spans="1:2" ht="12.75">
      <c r="A207" s="142" t="s">
        <v>273</v>
      </c>
      <c r="B207" s="318">
        <v>0.05</v>
      </c>
    </row>
    <row r="208" spans="1:2" ht="12.75">
      <c r="A208" s="142" t="s">
        <v>114</v>
      </c>
      <c r="B208" s="318">
        <v>0.05</v>
      </c>
    </row>
    <row r="209" spans="1:2" ht="12.75">
      <c r="A209" s="142" t="s">
        <v>115</v>
      </c>
      <c r="B209" s="318">
        <v>0.1</v>
      </c>
    </row>
    <row r="210" spans="1:2" ht="12.75">
      <c r="A210" s="142" t="s">
        <v>116</v>
      </c>
      <c r="B210" s="318">
        <v>0.05</v>
      </c>
    </row>
    <row r="211" spans="1:2" ht="12.75">
      <c r="A211" s="142" t="s">
        <v>117</v>
      </c>
      <c r="B211" s="318">
        <v>0.05</v>
      </c>
    </row>
    <row r="212" spans="1:2" ht="12.75">
      <c r="A212" s="142" t="s">
        <v>317</v>
      </c>
      <c r="B212" s="318">
        <v>0.05</v>
      </c>
    </row>
    <row r="213" spans="1:2" ht="12.75">
      <c r="A213" s="142" t="s">
        <v>511</v>
      </c>
      <c r="B213" s="319">
        <v>0</v>
      </c>
    </row>
    <row r="214" spans="1:2" ht="12.75">
      <c r="A214" s="142" t="s">
        <v>118</v>
      </c>
      <c r="B214" s="318">
        <v>0.05</v>
      </c>
    </row>
    <row r="215" spans="1:2" ht="12.75">
      <c r="A215" s="142" t="s">
        <v>119</v>
      </c>
      <c r="B215" s="318">
        <v>0.03</v>
      </c>
    </row>
    <row r="216" spans="1:2" ht="12.75">
      <c r="A216" s="142" t="s">
        <v>382</v>
      </c>
      <c r="B216" s="318">
        <v>0.1</v>
      </c>
    </row>
    <row r="217" spans="1:2" ht="12.75">
      <c r="A217" s="142" t="s">
        <v>274</v>
      </c>
      <c r="B217" s="318">
        <v>0.01</v>
      </c>
    </row>
    <row r="218" spans="1:2" ht="12.75">
      <c r="A218" s="142" t="s">
        <v>120</v>
      </c>
      <c r="B218" s="318">
        <v>7.0000000000000007E-2</v>
      </c>
    </row>
    <row r="219" spans="1:2" ht="12.75">
      <c r="A219" s="142" t="s">
        <v>121</v>
      </c>
      <c r="B219" s="318">
        <v>7.0000000000000007E-2</v>
      </c>
    </row>
    <row r="220" spans="1:2" ht="12.75">
      <c r="A220" s="142" t="s">
        <v>122</v>
      </c>
      <c r="B220" s="318">
        <v>6.8330000000000002E-2</v>
      </c>
    </row>
    <row r="221" spans="1:2" ht="12.75">
      <c r="A221" s="142" t="s">
        <v>123</v>
      </c>
      <c r="B221" s="318">
        <v>0.05</v>
      </c>
    </row>
    <row r="222" spans="1:2" ht="12.75">
      <c r="A222" s="142" t="s">
        <v>124</v>
      </c>
      <c r="B222" s="318">
        <v>0.1</v>
      </c>
    </row>
    <row r="223" spans="1:2" ht="12.75">
      <c r="A223" s="142" t="s">
        <v>125</v>
      </c>
      <c r="B223" s="318">
        <v>0.06</v>
      </c>
    </row>
    <row r="224" spans="1:2" ht="12.75">
      <c r="A224" s="142" t="s">
        <v>505</v>
      </c>
      <c r="B224" s="318">
        <v>0.1</v>
      </c>
    </row>
    <row r="225" spans="1:2" ht="12.75">
      <c r="A225" s="142" t="s">
        <v>383</v>
      </c>
      <c r="B225" s="318">
        <v>0.05</v>
      </c>
    </row>
    <row r="226" spans="1:2" ht="12.75">
      <c r="A226" s="142" t="s">
        <v>384</v>
      </c>
      <c r="B226" s="318">
        <v>0.1</v>
      </c>
    </row>
    <row r="227" spans="1:2" ht="12.75">
      <c r="A227" s="142" t="s">
        <v>385</v>
      </c>
      <c r="B227" s="318">
        <v>0.05</v>
      </c>
    </row>
    <row r="228" spans="1:2" ht="12.75">
      <c r="A228" s="142" t="s">
        <v>386</v>
      </c>
      <c r="B228" s="318">
        <v>0.1</v>
      </c>
    </row>
    <row r="229" spans="1:2" ht="12.75">
      <c r="A229" s="142" t="s">
        <v>251</v>
      </c>
      <c r="B229" s="318">
        <v>0.10333000000000001</v>
      </c>
    </row>
    <row r="230" spans="1:2" ht="12.75">
      <c r="A230" s="142" t="s">
        <v>387</v>
      </c>
      <c r="B230" s="318">
        <v>0.08</v>
      </c>
    </row>
    <row r="231" spans="1:2" ht="12.75">
      <c r="A231" s="142" t="s">
        <v>126</v>
      </c>
      <c r="B231" s="318">
        <v>0.05</v>
      </c>
    </row>
    <row r="232" spans="1:2" ht="12.75">
      <c r="A232" s="142" t="s">
        <v>318</v>
      </c>
      <c r="B232" s="318">
        <v>0.05</v>
      </c>
    </row>
    <row r="233" spans="1:2" ht="12.75">
      <c r="A233" s="142" t="s">
        <v>127</v>
      </c>
      <c r="B233" s="318">
        <v>0.05</v>
      </c>
    </row>
    <row r="234" spans="1:2" ht="12.75">
      <c r="A234" s="142" t="s">
        <v>128</v>
      </c>
      <c r="B234" s="318">
        <v>0.02</v>
      </c>
    </row>
    <row r="235" spans="1:2" ht="12.75">
      <c r="A235" s="142" t="s">
        <v>515</v>
      </c>
      <c r="B235" s="318">
        <v>0.06</v>
      </c>
    </row>
    <row r="236" spans="1:2" ht="12.75">
      <c r="A236" s="142" t="s">
        <v>388</v>
      </c>
      <c r="B236" s="318">
        <v>0.06</v>
      </c>
    </row>
    <row r="237" spans="1:2" ht="12.75">
      <c r="A237" s="142" t="s">
        <v>213</v>
      </c>
      <c r="B237" s="318">
        <v>0.1</v>
      </c>
    </row>
    <row r="238" spans="1:2" ht="12.75">
      <c r="A238" s="142" t="s">
        <v>389</v>
      </c>
      <c r="B238" s="318">
        <v>0.05</v>
      </c>
    </row>
    <row r="239" spans="1:2" ht="12.75">
      <c r="A239" s="142" t="s">
        <v>129</v>
      </c>
      <c r="B239" s="318">
        <v>0.06</v>
      </c>
    </row>
    <row r="240" spans="1:2" ht="12.75">
      <c r="A240" s="142" t="s">
        <v>130</v>
      </c>
      <c r="B240" s="318">
        <v>0.05</v>
      </c>
    </row>
    <row r="241" spans="1:2" ht="12.75">
      <c r="A241" s="142" t="s">
        <v>131</v>
      </c>
      <c r="B241" s="318">
        <v>0.1</v>
      </c>
    </row>
    <row r="242" spans="1:2" ht="12.75">
      <c r="A242" s="142" t="s">
        <v>302</v>
      </c>
      <c r="B242" s="318">
        <v>0.05</v>
      </c>
    </row>
    <row r="243" spans="1:2" ht="12.75">
      <c r="A243" s="142" t="s">
        <v>132</v>
      </c>
      <c r="B243" s="318">
        <v>0.08</v>
      </c>
    </row>
    <row r="244" spans="1:2" ht="12.75">
      <c r="A244" s="142" t="s">
        <v>133</v>
      </c>
      <c r="B244" s="318">
        <v>0.05</v>
      </c>
    </row>
    <row r="245" spans="1:2" ht="12.75">
      <c r="A245" s="142" t="s">
        <v>293</v>
      </c>
      <c r="B245" s="318">
        <v>0.1</v>
      </c>
    </row>
    <row r="246" spans="1:2" ht="12.75">
      <c r="A246" s="142" t="s">
        <v>134</v>
      </c>
      <c r="B246" s="318">
        <v>0.03</v>
      </c>
    </row>
    <row r="247" spans="1:2" ht="12.75">
      <c r="A247" s="142" t="s">
        <v>135</v>
      </c>
      <c r="B247" s="318">
        <v>0.06</v>
      </c>
    </row>
    <row r="248" spans="1:2" ht="12.75">
      <c r="A248" s="142" t="s">
        <v>396</v>
      </c>
      <c r="B248" s="318">
        <v>0.1</v>
      </c>
    </row>
    <row r="249" spans="1:2" ht="12.75">
      <c r="A249" s="142" t="s">
        <v>136</v>
      </c>
      <c r="B249" s="318">
        <v>0.05</v>
      </c>
    </row>
    <row r="250" spans="1:2" ht="12.75">
      <c r="A250" s="142" t="s">
        <v>137</v>
      </c>
      <c r="B250" s="318">
        <v>0.1</v>
      </c>
    </row>
    <row r="251" spans="1:2" ht="12.75">
      <c r="A251" s="142" t="s">
        <v>138</v>
      </c>
      <c r="B251" s="318">
        <v>0.05</v>
      </c>
    </row>
    <row r="252" spans="1:2" ht="12.75">
      <c r="A252" s="142" t="s">
        <v>139</v>
      </c>
      <c r="B252" s="318">
        <v>0.05</v>
      </c>
    </row>
    <row r="253" spans="1:2" ht="12.75">
      <c r="A253" s="142" t="s">
        <v>140</v>
      </c>
      <c r="B253" s="318">
        <v>0.05</v>
      </c>
    </row>
    <row r="254" spans="1:2" ht="12.75">
      <c r="A254" s="142" t="s">
        <v>141</v>
      </c>
      <c r="B254" s="318">
        <v>0.1</v>
      </c>
    </row>
    <row r="255" spans="1:2" ht="12.75">
      <c r="A255" s="142" t="s">
        <v>142</v>
      </c>
      <c r="B255" s="318">
        <v>0.03</v>
      </c>
    </row>
    <row r="256" spans="1:2" ht="12.75">
      <c r="A256" s="142" t="s">
        <v>212</v>
      </c>
      <c r="B256" s="318">
        <v>0.08</v>
      </c>
    </row>
    <row r="257" spans="1:2" ht="12.75">
      <c r="A257" s="142" t="s">
        <v>143</v>
      </c>
      <c r="B257" s="318">
        <v>0.06</v>
      </c>
    </row>
    <row r="258" spans="1:2" ht="12.75">
      <c r="A258" s="142" t="s">
        <v>144</v>
      </c>
      <c r="B258" s="318">
        <v>7.4999999999999997E-2</v>
      </c>
    </row>
    <row r="259" spans="1:2" ht="12.75">
      <c r="A259" s="142" t="s">
        <v>145</v>
      </c>
      <c r="B259" s="318">
        <v>0.1</v>
      </c>
    </row>
    <row r="260" spans="1:2" ht="12.75">
      <c r="A260" s="142" t="s">
        <v>146</v>
      </c>
      <c r="B260" s="318">
        <v>0.05</v>
      </c>
    </row>
    <row r="261" spans="1:2" ht="12.75">
      <c r="A261" s="142" t="s">
        <v>147</v>
      </c>
      <c r="B261" s="318">
        <v>0.06</v>
      </c>
    </row>
    <row r="262" spans="1:2" ht="12.75">
      <c r="A262" s="142" t="s">
        <v>148</v>
      </c>
      <c r="B262" s="318">
        <v>0.06</v>
      </c>
    </row>
    <row r="263" spans="1:2" ht="12.75">
      <c r="A263" s="142" t="s">
        <v>149</v>
      </c>
      <c r="B263" s="318">
        <v>0.05</v>
      </c>
    </row>
    <row r="264" spans="1:2" ht="12.75">
      <c r="A264" s="142" t="s">
        <v>259</v>
      </c>
      <c r="B264" s="318">
        <v>0.1</v>
      </c>
    </row>
    <row r="265" spans="1:2" ht="12.75">
      <c r="A265" s="142" t="s">
        <v>275</v>
      </c>
      <c r="B265" s="318">
        <v>0.05</v>
      </c>
    </row>
    <row r="266" spans="1:2" ht="12.75">
      <c r="A266" s="142" t="s">
        <v>276</v>
      </c>
      <c r="B266" s="318">
        <v>0.05</v>
      </c>
    </row>
    <row r="267" spans="1:2" ht="12.75">
      <c r="A267" s="142" t="s">
        <v>150</v>
      </c>
      <c r="B267" s="318">
        <v>0.05</v>
      </c>
    </row>
    <row r="268" spans="1:2" ht="12.75">
      <c r="A268" s="142" t="s">
        <v>277</v>
      </c>
      <c r="B268" s="318">
        <v>0.1</v>
      </c>
    </row>
    <row r="269" spans="1:2" ht="12.75">
      <c r="A269" s="142" t="s">
        <v>151</v>
      </c>
      <c r="B269" s="318">
        <v>0.1</v>
      </c>
    </row>
    <row r="270" spans="1:2" ht="12.75">
      <c r="A270" s="142" t="s">
        <v>152</v>
      </c>
      <c r="B270" s="318">
        <v>0.06</v>
      </c>
    </row>
    <row r="271" spans="1:2" ht="12.75">
      <c r="A271" s="142" t="s">
        <v>153</v>
      </c>
      <c r="B271" s="318">
        <v>0.1</v>
      </c>
    </row>
    <row r="272" spans="1:2" ht="12.75">
      <c r="A272" s="142" t="s">
        <v>390</v>
      </c>
      <c r="B272" s="318">
        <v>0.06</v>
      </c>
    </row>
    <row r="273" spans="1:2" ht="12.75">
      <c r="A273" s="142" t="s">
        <v>391</v>
      </c>
      <c r="B273" s="318">
        <v>7.0000000000000007E-2</v>
      </c>
    </row>
    <row r="274" spans="1:2" ht="12.75">
      <c r="A274" s="142" t="s">
        <v>294</v>
      </c>
      <c r="B274" s="318">
        <v>0.05</v>
      </c>
    </row>
    <row r="275" spans="1:2" ht="12.75">
      <c r="A275" s="142" t="s">
        <v>323</v>
      </c>
      <c r="B275" s="318">
        <v>0.1</v>
      </c>
    </row>
    <row r="276" spans="1:2" ht="12.75">
      <c r="A276" s="142" t="s">
        <v>154</v>
      </c>
      <c r="B276" s="318">
        <v>0.05</v>
      </c>
    </row>
    <row r="277" spans="1:2" ht="12.75">
      <c r="A277" s="142" t="s">
        <v>278</v>
      </c>
      <c r="B277" s="318">
        <v>0.05</v>
      </c>
    </row>
    <row r="278" spans="1:2" ht="12.75">
      <c r="A278" s="142" t="s">
        <v>392</v>
      </c>
      <c r="B278" s="318">
        <v>0.1</v>
      </c>
    </row>
    <row r="279" spans="1:2" ht="12.75">
      <c r="A279" s="142" t="s">
        <v>289</v>
      </c>
      <c r="B279" s="318">
        <v>0.09</v>
      </c>
    </row>
    <row r="280" spans="1:2" ht="12.75">
      <c r="A280" s="142" t="s">
        <v>509</v>
      </c>
      <c r="B280" s="318">
        <v>0.1</v>
      </c>
    </row>
    <row r="281" spans="1:2" ht="12.75">
      <c r="A281" s="142" t="s">
        <v>279</v>
      </c>
      <c r="B281" s="318">
        <v>0.1</v>
      </c>
    </row>
    <row r="282" spans="1:2" ht="12.75">
      <c r="A282" s="142" t="s">
        <v>155</v>
      </c>
      <c r="B282" s="318">
        <v>0.05</v>
      </c>
    </row>
    <row r="283" spans="1:2" ht="12.75">
      <c r="A283" s="142" t="s">
        <v>156</v>
      </c>
      <c r="B283" s="318">
        <v>0.06</v>
      </c>
    </row>
    <row r="284" spans="1:2" ht="12.75">
      <c r="A284" s="142" t="s">
        <v>157</v>
      </c>
      <c r="B284" s="318">
        <v>0.05</v>
      </c>
    </row>
    <row r="285" spans="1:2" ht="12.75">
      <c r="A285" s="142" t="s">
        <v>280</v>
      </c>
      <c r="B285" s="318">
        <v>0.06</v>
      </c>
    </row>
    <row r="286" spans="1:2" ht="12.75">
      <c r="A286" s="142" t="s">
        <v>393</v>
      </c>
      <c r="B286" s="318">
        <v>0.03</v>
      </c>
    </row>
    <row r="287" spans="1:2" ht="12.75">
      <c r="A287" s="142" t="s">
        <v>158</v>
      </c>
      <c r="B287" s="318">
        <v>0.1</v>
      </c>
    </row>
    <row r="288" spans="1:2" ht="12.75">
      <c r="A288" s="142" t="s">
        <v>159</v>
      </c>
      <c r="B288" s="318">
        <v>0.1</v>
      </c>
    </row>
    <row r="289" spans="1:2" ht="12.75">
      <c r="A289" s="142" t="s">
        <v>160</v>
      </c>
      <c r="B289" s="318">
        <v>0.05</v>
      </c>
    </row>
    <row r="290" spans="1:2" ht="12.75">
      <c r="A290" s="142" t="s">
        <v>161</v>
      </c>
      <c r="B290" s="318">
        <v>0.05</v>
      </c>
    </row>
    <row r="291" spans="1:2" ht="12.75">
      <c r="A291" s="142" t="s">
        <v>162</v>
      </c>
      <c r="B291" s="318">
        <v>0.09</v>
      </c>
    </row>
    <row r="292" spans="1:2" ht="12.75">
      <c r="A292" s="142" t="s">
        <v>163</v>
      </c>
      <c r="B292" s="318">
        <v>7.0000000000000007E-2</v>
      </c>
    </row>
    <row r="293" spans="1:2" ht="12.75">
      <c r="A293" s="142" t="s">
        <v>281</v>
      </c>
      <c r="B293" s="318">
        <v>0.05</v>
      </c>
    </row>
    <row r="294" spans="1:2" ht="12.75">
      <c r="A294" s="142" t="s">
        <v>164</v>
      </c>
      <c r="B294" s="318">
        <v>7.4999999999999997E-2</v>
      </c>
    </row>
    <row r="295" spans="1:2" ht="12.75">
      <c r="A295" s="142" t="s">
        <v>165</v>
      </c>
      <c r="B295" s="318">
        <v>0.1</v>
      </c>
    </row>
    <row r="296" spans="1:2" ht="12.75">
      <c r="A296" s="142" t="s">
        <v>166</v>
      </c>
      <c r="B296" s="318">
        <v>0.05</v>
      </c>
    </row>
    <row r="297" spans="1:2" ht="12.75">
      <c r="A297" s="142" t="s">
        <v>255</v>
      </c>
      <c r="B297" s="318">
        <v>0.1</v>
      </c>
    </row>
    <row r="298" spans="1:2" ht="12.75">
      <c r="A298" s="142" t="s">
        <v>167</v>
      </c>
      <c r="B298" s="318">
        <v>0.05</v>
      </c>
    </row>
    <row r="299" spans="1:2" ht="12.75">
      <c r="A299" s="142" t="s">
        <v>168</v>
      </c>
      <c r="B299" s="318">
        <v>0.03</v>
      </c>
    </row>
    <row r="300" spans="1:2" ht="12.75">
      <c r="A300" s="142" t="s">
        <v>325</v>
      </c>
      <c r="B300" s="318">
        <v>0.1</v>
      </c>
    </row>
    <row r="301" spans="1:2" ht="12.75">
      <c r="A301" s="142" t="s">
        <v>169</v>
      </c>
      <c r="B301" s="318">
        <v>7.4999999999999997E-2</v>
      </c>
    </row>
    <row r="302" spans="1:2" ht="12.75">
      <c r="A302" s="142" t="s">
        <v>170</v>
      </c>
      <c r="B302" s="318">
        <v>7.4999999999999997E-2</v>
      </c>
    </row>
    <row r="303" spans="1:2" ht="12.75">
      <c r="A303" s="142" t="s">
        <v>171</v>
      </c>
      <c r="B303" s="318">
        <v>0.05</v>
      </c>
    </row>
    <row r="304" spans="1:2" ht="12.75">
      <c r="A304" s="142" t="s">
        <v>172</v>
      </c>
      <c r="B304" s="318">
        <v>0.03</v>
      </c>
    </row>
    <row r="305" spans="1:2" ht="12.75">
      <c r="A305" s="142" t="s">
        <v>173</v>
      </c>
      <c r="B305" s="318">
        <v>0.05</v>
      </c>
    </row>
    <row r="306" spans="1:2" ht="12.75">
      <c r="A306" s="142" t="s">
        <v>174</v>
      </c>
      <c r="B306" s="318">
        <v>0.01</v>
      </c>
    </row>
    <row r="307" spans="1:2" ht="12.75">
      <c r="A307" s="142" t="s">
        <v>175</v>
      </c>
      <c r="B307" s="318">
        <v>0.06</v>
      </c>
    </row>
    <row r="308" spans="1:2" ht="12.75">
      <c r="A308" s="142" t="s">
        <v>394</v>
      </c>
      <c r="B308" s="318">
        <v>0.05</v>
      </c>
    </row>
    <row r="309" spans="1:2" ht="12.75">
      <c r="A309" s="142" t="s">
        <v>176</v>
      </c>
      <c r="B309" s="318">
        <v>0.08</v>
      </c>
    </row>
    <row r="310" spans="1:2" ht="12.75">
      <c r="A310" s="142" t="s">
        <v>177</v>
      </c>
      <c r="B310" s="318">
        <v>0.05</v>
      </c>
    </row>
    <row r="311" spans="1:2" ht="12.75">
      <c r="A311" s="142" t="s">
        <v>178</v>
      </c>
      <c r="B311" s="318">
        <v>0.05</v>
      </c>
    </row>
    <row r="312" spans="1:2" ht="12.75">
      <c r="A312" s="142" t="s">
        <v>179</v>
      </c>
      <c r="B312" s="318">
        <v>0.03</v>
      </c>
    </row>
    <row r="313" spans="1:2" ht="12.75">
      <c r="A313" s="142" t="s">
        <v>180</v>
      </c>
      <c r="B313" s="318">
        <v>0.1</v>
      </c>
    </row>
  </sheetData>
  <autoFilter ref="A1:C1">
    <sortState ref="A2:D297">
      <sortCondition ref="A1"/>
    </sortState>
  </autoFilter>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14"/>
  <sheetViews>
    <sheetView workbookViewId="0">
      <selection activeCell="C11" sqref="C11"/>
    </sheetView>
  </sheetViews>
  <sheetFormatPr defaultRowHeight="12.75"/>
  <sheetData>
    <row r="1" spans="1:1">
      <c r="A1" s="174" t="s">
        <v>507</v>
      </c>
    </row>
    <row r="2" spans="1:1">
      <c r="A2" s="174">
        <v>0</v>
      </c>
    </row>
    <row r="3" spans="1:1">
      <c r="A3">
        <v>1</v>
      </c>
    </row>
    <row r="4" spans="1:1">
      <c r="A4">
        <v>2</v>
      </c>
    </row>
    <row r="5" spans="1:1">
      <c r="A5">
        <v>3</v>
      </c>
    </row>
    <row r="6" spans="1:1">
      <c r="A6">
        <v>4</v>
      </c>
    </row>
    <row r="7" spans="1:1">
      <c r="A7">
        <v>5</v>
      </c>
    </row>
    <row r="8" spans="1:1">
      <c r="A8">
        <v>6</v>
      </c>
    </row>
    <row r="9" spans="1:1">
      <c r="A9">
        <v>7</v>
      </c>
    </row>
    <row r="10" spans="1:1">
      <c r="A10">
        <v>8</v>
      </c>
    </row>
    <row r="11" spans="1:1">
      <c r="A11">
        <v>9</v>
      </c>
    </row>
    <row r="12" spans="1:1">
      <c r="A12">
        <v>10</v>
      </c>
    </row>
    <row r="13" spans="1:1">
      <c r="A13">
        <v>11</v>
      </c>
    </row>
    <row r="14" spans="1:1">
      <c r="A14">
        <v>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D9" sqref="D9"/>
    </sheetView>
  </sheetViews>
  <sheetFormatPr defaultRowHeight="12.75"/>
  <sheetData>
    <row r="1" spans="1:2">
      <c r="A1" t="s">
        <v>516</v>
      </c>
      <c r="B1" t="s">
        <v>516</v>
      </c>
    </row>
    <row r="2" spans="1:2">
      <c r="A2" s="312">
        <v>7.4999999999999997E-2</v>
      </c>
      <c r="B2" s="311">
        <v>7.4999999999999997E-2</v>
      </c>
    </row>
    <row r="3" spans="1:2">
      <c r="A3" s="208">
        <v>0.1</v>
      </c>
      <c r="B3" s="207">
        <v>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5"/>
  <sheetViews>
    <sheetView view="pageBreakPreview" zoomScaleNormal="100" zoomScaleSheetLayoutView="100" workbookViewId="0">
      <selection activeCell="H12" sqref="H12"/>
    </sheetView>
  </sheetViews>
  <sheetFormatPr defaultColWidth="9.140625" defaultRowHeight="12.75"/>
  <cols>
    <col min="1" max="1" width="2.5703125" style="23" customWidth="1"/>
    <col min="2" max="2" width="17.5703125" style="23" customWidth="1"/>
    <col min="3" max="3" width="11.5703125" style="23" customWidth="1"/>
    <col min="4" max="4" width="5.85546875" style="23" customWidth="1"/>
    <col min="5" max="5" width="14.42578125" style="23" customWidth="1"/>
    <col min="6" max="6" width="13.28515625" style="23" customWidth="1"/>
    <col min="7" max="7" width="18.140625" style="23" customWidth="1"/>
    <col min="8" max="8" width="15.85546875" style="23" customWidth="1"/>
    <col min="9" max="9" width="6.7109375" style="23" customWidth="1"/>
    <col min="10" max="16384" width="9.140625" style="23"/>
  </cols>
  <sheetData>
    <row r="1" spans="1:8" ht="46.5" customHeight="1">
      <c r="A1" s="430" t="s">
        <v>284</v>
      </c>
      <c r="B1" s="431"/>
      <c r="C1" s="431"/>
      <c r="D1" s="431"/>
      <c r="E1" s="431"/>
      <c r="F1" s="431"/>
      <c r="G1" s="431"/>
      <c r="H1" s="432"/>
    </row>
    <row r="2" spans="1:8" ht="17.25" customHeight="1">
      <c r="A2" s="136"/>
      <c r="B2" s="433" t="s">
        <v>214</v>
      </c>
      <c r="C2" s="433"/>
      <c r="D2" s="433"/>
      <c r="E2" s="433"/>
      <c r="F2" s="433"/>
      <c r="G2" s="433"/>
      <c r="H2" s="434"/>
    </row>
    <row r="3" spans="1:8" ht="16.5" customHeight="1">
      <c r="A3" s="137"/>
      <c r="B3" s="435" t="s">
        <v>531</v>
      </c>
      <c r="C3" s="435"/>
      <c r="D3" s="435"/>
      <c r="E3" s="435"/>
      <c r="F3" s="435"/>
      <c r="G3" s="435"/>
      <c r="H3" s="436"/>
    </row>
    <row r="4" spans="1:8" ht="15.75" customHeight="1">
      <c r="A4" s="137"/>
      <c r="B4" s="435" t="s">
        <v>605</v>
      </c>
      <c r="C4" s="435"/>
      <c r="D4" s="435"/>
      <c r="E4" s="435"/>
      <c r="F4" s="435"/>
      <c r="G4" s="435"/>
      <c r="H4" s="436"/>
    </row>
    <row r="5" spans="1:8" ht="15">
      <c r="A5" s="138"/>
      <c r="B5" s="437"/>
      <c r="C5" s="437"/>
      <c r="D5" s="437"/>
      <c r="E5" s="437"/>
      <c r="F5" s="437"/>
      <c r="G5" s="437"/>
      <c r="H5" s="438"/>
    </row>
    <row r="6" spans="1:8" ht="21.75" customHeight="1">
      <c r="A6" s="441" t="s">
        <v>532</v>
      </c>
      <c r="B6" s="441"/>
      <c r="C6" s="441"/>
      <c r="D6" s="441"/>
      <c r="E6" s="441"/>
      <c r="F6" s="441"/>
      <c r="G6" s="441"/>
      <c r="H6" s="441"/>
    </row>
    <row r="7" spans="1:8" ht="22.5" customHeight="1">
      <c r="A7" s="442" t="s">
        <v>189</v>
      </c>
      <c r="B7" s="443"/>
      <c r="C7" s="443"/>
      <c r="D7" s="443"/>
      <c r="E7" s="443"/>
      <c r="F7" s="443"/>
      <c r="G7" s="443"/>
      <c r="H7" s="444"/>
    </row>
    <row r="8" spans="1:8" ht="9.75" customHeight="1">
      <c r="A8" s="429"/>
      <c r="B8" s="429"/>
      <c r="C8" s="429"/>
      <c r="D8" s="429"/>
      <c r="E8" s="429"/>
      <c r="F8" s="429"/>
      <c r="G8" s="429"/>
      <c r="H8" s="429"/>
    </row>
    <row r="9" spans="1:8" s="33" customFormat="1" ht="24" customHeight="1">
      <c r="A9" s="445" t="s">
        <v>533</v>
      </c>
      <c r="B9" s="446"/>
      <c r="C9" s="446"/>
      <c r="D9" s="446"/>
      <c r="E9" s="446"/>
      <c r="F9" s="446"/>
      <c r="G9" s="446"/>
      <c r="H9" s="447"/>
    </row>
    <row r="10" spans="1:8" s="15" customFormat="1" ht="30" customHeight="1">
      <c r="A10" s="34" t="s">
        <v>204</v>
      </c>
      <c r="B10" s="22" t="s">
        <v>624</v>
      </c>
      <c r="C10" s="334" t="s">
        <v>508</v>
      </c>
      <c r="D10" s="334"/>
      <c r="E10" s="439" t="s">
        <v>223</v>
      </c>
      <c r="F10" s="440"/>
      <c r="G10" s="22" t="s">
        <v>19</v>
      </c>
      <c r="H10" s="35" t="s">
        <v>224</v>
      </c>
    </row>
    <row r="11" spans="1:8" s="25" customFormat="1" ht="12" customHeight="1">
      <c r="A11" s="36">
        <v>1</v>
      </c>
      <c r="B11" s="13">
        <v>2</v>
      </c>
      <c r="C11" s="423">
        <v>3</v>
      </c>
      <c r="D11" s="424"/>
      <c r="E11" s="419">
        <v>4</v>
      </c>
      <c r="F11" s="420"/>
      <c r="G11" s="18" t="s">
        <v>35</v>
      </c>
      <c r="H11" s="14">
        <v>6</v>
      </c>
    </row>
    <row r="12" spans="1:8" s="9" customFormat="1" ht="24" customHeight="1">
      <c r="A12" s="37" t="s">
        <v>20</v>
      </c>
      <c r="B12" s="28"/>
      <c r="C12" s="425"/>
      <c r="D12" s="426"/>
      <c r="E12" s="421"/>
      <c r="F12" s="422"/>
      <c r="G12" s="38">
        <f>(C12-E12)</f>
        <v>0</v>
      </c>
      <c r="H12" s="32"/>
    </row>
    <row r="13" spans="1:8" s="9" customFormat="1" ht="24" customHeight="1">
      <c r="A13" s="37" t="s">
        <v>21</v>
      </c>
      <c r="B13" s="28"/>
      <c r="C13" s="425"/>
      <c r="D13" s="426"/>
      <c r="E13" s="421"/>
      <c r="F13" s="422"/>
      <c r="G13" s="290">
        <f t="shared" ref="G13:G17" si="0">(C13-E13)</f>
        <v>0</v>
      </c>
      <c r="H13" s="32"/>
    </row>
    <row r="14" spans="1:8" s="9" customFormat="1" ht="24" customHeight="1">
      <c r="A14" s="37" t="s">
        <v>22</v>
      </c>
      <c r="B14" s="28"/>
      <c r="C14" s="425"/>
      <c r="D14" s="426"/>
      <c r="E14" s="421"/>
      <c r="F14" s="422"/>
      <c r="G14" s="290">
        <f t="shared" si="0"/>
        <v>0</v>
      </c>
      <c r="H14" s="32"/>
    </row>
    <row r="15" spans="1:8" s="9" customFormat="1" ht="24" customHeight="1">
      <c r="A15" s="37" t="s">
        <v>27</v>
      </c>
      <c r="B15" s="28"/>
      <c r="C15" s="425"/>
      <c r="D15" s="426"/>
      <c r="E15" s="421"/>
      <c r="F15" s="422"/>
      <c r="G15" s="290">
        <f t="shared" si="0"/>
        <v>0</v>
      </c>
      <c r="H15" s="32"/>
    </row>
    <row r="16" spans="1:8" s="9" customFormat="1" ht="24" customHeight="1">
      <c r="A16" s="37" t="s">
        <v>28</v>
      </c>
      <c r="B16" s="28"/>
      <c r="C16" s="425"/>
      <c r="D16" s="426"/>
      <c r="E16" s="421"/>
      <c r="F16" s="422"/>
      <c r="G16" s="290">
        <f t="shared" si="0"/>
        <v>0</v>
      </c>
      <c r="H16" s="32"/>
    </row>
    <row r="17" spans="1:8" s="9" customFormat="1" ht="24" customHeight="1">
      <c r="A17" s="49" t="s">
        <v>29</v>
      </c>
      <c r="B17" s="195"/>
      <c r="C17" s="427"/>
      <c r="D17" s="428"/>
      <c r="E17" s="448"/>
      <c r="F17" s="449"/>
      <c r="G17" s="290">
        <f t="shared" si="0"/>
        <v>0</v>
      </c>
      <c r="H17" s="196"/>
    </row>
    <row r="18" spans="1:8" ht="24" customHeight="1">
      <c r="A18" s="455" t="s">
        <v>190</v>
      </c>
      <c r="B18" s="456"/>
      <c r="C18" s="456"/>
      <c r="D18" s="456"/>
      <c r="E18" s="456"/>
      <c r="F18" s="456"/>
      <c r="G18" s="197">
        <f>SUM(G12:G17)</f>
        <v>0</v>
      </c>
      <c r="H18" s="197">
        <f>SUM(H12:H17)</f>
        <v>0</v>
      </c>
    </row>
    <row r="19" spans="1:8" ht="7.5" customHeight="1">
      <c r="A19" s="429"/>
      <c r="B19" s="429"/>
      <c r="C19" s="429"/>
      <c r="D19" s="429"/>
      <c r="E19" s="429"/>
      <c r="F19" s="429"/>
      <c r="G19" s="429"/>
      <c r="H19" s="429"/>
    </row>
    <row r="20" spans="1:8" ht="42.75" customHeight="1">
      <c r="A20" s="459" t="s">
        <v>534</v>
      </c>
      <c r="B20" s="460"/>
      <c r="C20" s="460"/>
      <c r="D20" s="460"/>
      <c r="E20" s="460"/>
      <c r="F20" s="460"/>
      <c r="G20" s="460"/>
      <c r="H20" s="461"/>
    </row>
    <row r="21" spans="1:8" s="15" customFormat="1" ht="30" customHeight="1">
      <c r="A21" s="39" t="s">
        <v>204</v>
      </c>
      <c r="B21" s="209" t="s">
        <v>285</v>
      </c>
      <c r="C21" s="334" t="s">
        <v>508</v>
      </c>
      <c r="D21" s="334"/>
      <c r="E21" s="439" t="s">
        <v>223</v>
      </c>
      <c r="F21" s="440"/>
      <c r="G21" s="209" t="s">
        <v>19</v>
      </c>
      <c r="H21" s="221" t="s">
        <v>224</v>
      </c>
    </row>
    <row r="22" spans="1:8" s="25" customFormat="1" ht="12" customHeight="1">
      <c r="A22" s="36">
        <v>1</v>
      </c>
      <c r="B22" s="222">
        <v>2</v>
      </c>
      <c r="C22" s="423">
        <v>3</v>
      </c>
      <c r="D22" s="424"/>
      <c r="E22" s="419">
        <v>4</v>
      </c>
      <c r="F22" s="420"/>
      <c r="G22" s="210">
        <v>5</v>
      </c>
      <c r="H22" s="14">
        <v>6</v>
      </c>
    </row>
    <row r="23" spans="1:8" s="9" customFormat="1" ht="24" customHeight="1">
      <c r="A23" s="37" t="s">
        <v>20</v>
      </c>
      <c r="B23" s="28"/>
      <c r="C23" s="425"/>
      <c r="D23" s="426"/>
      <c r="E23" s="421"/>
      <c r="F23" s="422"/>
      <c r="G23" s="31"/>
      <c r="H23" s="248"/>
    </row>
    <row r="24" spans="1:8" s="9" customFormat="1" ht="24" customHeight="1">
      <c r="A24" s="37" t="s">
        <v>21</v>
      </c>
      <c r="B24" s="28"/>
      <c r="C24" s="425"/>
      <c r="D24" s="426"/>
      <c r="E24" s="421"/>
      <c r="F24" s="422"/>
      <c r="G24" s="31"/>
      <c r="H24" s="248"/>
    </row>
    <row r="25" spans="1:8" s="9" customFormat="1" ht="24" customHeight="1">
      <c r="A25" s="37" t="s">
        <v>22</v>
      </c>
      <c r="B25" s="28"/>
      <c r="C25" s="425"/>
      <c r="D25" s="426"/>
      <c r="E25" s="421"/>
      <c r="F25" s="422"/>
      <c r="G25" s="31"/>
      <c r="H25" s="248"/>
    </row>
    <row r="26" spans="1:8" s="9" customFormat="1" ht="24" customHeight="1">
      <c r="A26" s="37" t="s">
        <v>27</v>
      </c>
      <c r="B26" s="28"/>
      <c r="C26" s="425"/>
      <c r="D26" s="426"/>
      <c r="E26" s="421"/>
      <c r="F26" s="422"/>
      <c r="G26" s="31"/>
      <c r="H26" s="248"/>
    </row>
    <row r="27" spans="1:8" s="9" customFormat="1" ht="24" customHeight="1">
      <c r="A27" s="49" t="s">
        <v>28</v>
      </c>
      <c r="B27" s="28"/>
      <c r="C27" s="425"/>
      <c r="D27" s="426"/>
      <c r="E27" s="421"/>
      <c r="F27" s="422"/>
      <c r="G27" s="31"/>
      <c r="H27" s="248"/>
    </row>
    <row r="28" spans="1:8" s="9" customFormat="1" ht="24" customHeight="1">
      <c r="A28" s="49" t="s">
        <v>29</v>
      </c>
      <c r="B28" s="195"/>
      <c r="C28" s="427"/>
      <c r="D28" s="428"/>
      <c r="E28" s="448"/>
      <c r="F28" s="449"/>
      <c r="G28" s="250"/>
      <c r="H28" s="249"/>
    </row>
    <row r="29" spans="1:8" ht="22.5" customHeight="1">
      <c r="A29" s="462" t="s">
        <v>192</v>
      </c>
      <c r="B29" s="463"/>
      <c r="C29" s="463"/>
      <c r="D29" s="463"/>
      <c r="E29" s="463"/>
      <c r="F29" s="464"/>
      <c r="G29" s="197">
        <f>SUM(G23:G28)</f>
        <v>0</v>
      </c>
      <c r="H29" s="197">
        <f>SUM(H23:H28)</f>
        <v>0</v>
      </c>
    </row>
    <row r="30" spans="1:8" ht="7.5" customHeight="1">
      <c r="A30" s="429"/>
      <c r="B30" s="429"/>
      <c r="C30" s="429"/>
      <c r="D30" s="429"/>
      <c r="E30" s="429"/>
      <c r="F30" s="429"/>
      <c r="G30" s="429"/>
      <c r="H30" s="429"/>
    </row>
    <row r="31" spans="1:8" s="40" customFormat="1" ht="36.75" hidden="1" customHeight="1">
      <c r="A31" s="457"/>
      <c r="B31" s="457"/>
      <c r="C31" s="457"/>
      <c r="D31" s="457"/>
      <c r="E31" s="457"/>
      <c r="F31" s="457"/>
      <c r="G31" s="457"/>
      <c r="H31" s="457"/>
    </row>
    <row r="32" spans="1:8" ht="6.75" hidden="1" customHeight="1">
      <c r="A32" s="457"/>
      <c r="B32" s="457"/>
      <c r="C32" s="457"/>
      <c r="D32" s="457"/>
      <c r="E32" s="457"/>
      <c r="F32" s="457"/>
      <c r="G32" s="457"/>
      <c r="H32" s="457"/>
    </row>
    <row r="33" spans="1:17" ht="36.75" customHeight="1">
      <c r="A33" s="459" t="s">
        <v>535</v>
      </c>
      <c r="B33" s="460"/>
      <c r="C33" s="460"/>
      <c r="D33" s="460"/>
      <c r="E33" s="460"/>
      <c r="F33" s="460"/>
      <c r="G33" s="460"/>
      <c r="H33" s="461"/>
    </row>
    <row r="34" spans="1:17" s="25" customFormat="1" ht="18.75" customHeight="1">
      <c r="A34" s="466" t="s">
        <v>204</v>
      </c>
      <c r="B34" s="389" t="s">
        <v>36</v>
      </c>
      <c r="C34" s="391"/>
      <c r="D34" s="389" t="s">
        <v>19</v>
      </c>
      <c r="E34" s="390"/>
      <c r="F34" s="391"/>
      <c r="G34" s="439" t="s">
        <v>320</v>
      </c>
      <c r="H34" s="458"/>
    </row>
    <row r="35" spans="1:17" s="25" customFormat="1" ht="12" customHeight="1">
      <c r="A35" s="323"/>
      <c r="B35" s="361"/>
      <c r="C35" s="392"/>
      <c r="D35" s="361"/>
      <c r="E35" s="362"/>
      <c r="F35" s="392"/>
      <c r="G35" s="210" t="s">
        <v>321</v>
      </c>
      <c r="H35" s="14" t="s">
        <v>322</v>
      </c>
    </row>
    <row r="36" spans="1:17" s="25" customFormat="1" ht="12" customHeight="1">
      <c r="A36" s="36">
        <v>1</v>
      </c>
      <c r="B36" s="423">
        <v>2</v>
      </c>
      <c r="C36" s="424"/>
      <c r="D36" s="423">
        <v>3</v>
      </c>
      <c r="E36" s="470"/>
      <c r="F36" s="424"/>
      <c r="G36" s="210">
        <v>4</v>
      </c>
      <c r="H36" s="14">
        <v>5</v>
      </c>
    </row>
    <row r="37" spans="1:17" s="9" customFormat="1" ht="24" customHeight="1">
      <c r="A37" s="37" t="s">
        <v>20</v>
      </c>
      <c r="B37" s="450"/>
      <c r="C37" s="451"/>
      <c r="D37" s="452"/>
      <c r="E37" s="453"/>
      <c r="F37" s="454"/>
      <c r="G37" s="31"/>
      <c r="H37" s="248"/>
    </row>
    <row r="38" spans="1:17" s="9" customFormat="1" ht="24" customHeight="1">
      <c r="A38" s="37" t="s">
        <v>21</v>
      </c>
      <c r="B38" s="450"/>
      <c r="C38" s="451"/>
      <c r="D38" s="452"/>
      <c r="E38" s="453"/>
      <c r="F38" s="454"/>
      <c r="G38" s="31"/>
      <c r="H38" s="248"/>
    </row>
    <row r="39" spans="1:17" s="9" customFormat="1" ht="24" customHeight="1">
      <c r="A39" s="37" t="s">
        <v>22</v>
      </c>
      <c r="B39" s="211"/>
      <c r="C39" s="212"/>
      <c r="D39" s="213"/>
      <c r="E39" s="214"/>
      <c r="F39" s="215"/>
      <c r="G39" s="31"/>
      <c r="H39" s="248"/>
    </row>
    <row r="40" spans="1:17" s="9" customFormat="1" ht="24" customHeight="1">
      <c r="A40" s="37" t="s">
        <v>27</v>
      </c>
      <c r="B40" s="450"/>
      <c r="C40" s="451"/>
      <c r="D40" s="452"/>
      <c r="E40" s="453"/>
      <c r="F40" s="454"/>
      <c r="G40" s="250"/>
      <c r="H40" s="248"/>
    </row>
    <row r="41" spans="1:17" s="9" customFormat="1" ht="24" customHeight="1">
      <c r="A41" s="219" t="s">
        <v>628</v>
      </c>
      <c r="B41" s="220"/>
      <c r="C41" s="252"/>
      <c r="D41" s="467">
        <f>SUM(D37:F40)</f>
        <v>0</v>
      </c>
      <c r="E41" s="468"/>
      <c r="F41" s="469"/>
      <c r="G41" s="251">
        <f>SUM(G37:G40)</f>
        <v>0</v>
      </c>
      <c r="H41" s="244">
        <f>SUM(H37:H40)</f>
        <v>0</v>
      </c>
    </row>
    <row r="42" spans="1:17">
      <c r="A42" s="322" t="s">
        <v>188</v>
      </c>
      <c r="B42" s="322"/>
      <c r="C42" s="322"/>
      <c r="D42" s="322"/>
      <c r="E42" s="322"/>
      <c r="F42" s="322"/>
      <c r="G42" s="322"/>
      <c r="H42" s="322"/>
      <c r="I42" s="115"/>
      <c r="J42" s="115"/>
      <c r="K42" s="115"/>
      <c r="L42" s="115"/>
      <c r="M42" s="115"/>
      <c r="N42" s="115"/>
      <c r="O42" s="115"/>
      <c r="P42" s="116"/>
      <c r="Q42" s="115"/>
    </row>
    <row r="43" spans="1:17" ht="12.75" customHeight="1">
      <c r="A43" s="117">
        <v>1</v>
      </c>
      <c r="B43" s="465" t="s">
        <v>536</v>
      </c>
      <c r="C43" s="465"/>
      <c r="D43" s="465"/>
      <c r="E43" s="465"/>
      <c r="F43" s="465"/>
      <c r="G43" s="465"/>
      <c r="H43" s="465"/>
      <c r="I43" s="253"/>
      <c r="J43" s="253"/>
      <c r="K43" s="253"/>
      <c r="L43" s="253"/>
      <c r="M43" s="253"/>
      <c r="N43" s="253"/>
      <c r="O43" s="253"/>
      <c r="P43" s="253"/>
      <c r="Q43" s="253"/>
    </row>
    <row r="44" spans="1:17">
      <c r="A44" s="117"/>
      <c r="B44" s="465"/>
      <c r="C44" s="465"/>
      <c r="D44" s="465"/>
      <c r="E44" s="465"/>
      <c r="F44" s="465"/>
      <c r="G44" s="465"/>
      <c r="H44" s="465"/>
      <c r="I44" s="253"/>
      <c r="J44" s="253"/>
      <c r="K44" s="253"/>
      <c r="L44" s="253"/>
      <c r="M44" s="253"/>
      <c r="N44" s="253"/>
      <c r="O44" s="253"/>
      <c r="P44" s="253"/>
      <c r="Q44" s="253"/>
    </row>
    <row r="45" spans="1:17">
      <c r="A45" s="117"/>
      <c r="B45" s="253"/>
      <c r="C45" s="253"/>
      <c r="D45" s="253"/>
      <c r="E45" s="253"/>
      <c r="F45" s="253"/>
      <c r="G45" s="253"/>
      <c r="H45" s="253"/>
      <c r="I45" s="253"/>
      <c r="J45" s="253"/>
      <c r="K45" s="253"/>
      <c r="L45" s="253"/>
      <c r="M45" s="253"/>
      <c r="N45" s="253"/>
      <c r="O45" s="253"/>
      <c r="P45" s="253"/>
      <c r="Q45" s="253"/>
    </row>
  </sheetData>
  <sheetProtection algorithmName="SHA-512" hashValue="qBJqI2/3gGBe6R95rPH3x/sZjADrSHhjeLKvzi1nYd4h5SQ5vDAmO3rzjI5wjXwawuwHBb9SxrwWaLdQ/0tFeQ==" saltValue="FvVLSBqLwSUNIsOicc+AVw==" spinCount="100000" sheet="1" objects="1" scenarios="1" selectLockedCells="1"/>
  <protectedRanges>
    <protectedRange sqref="B23:H28 H40 B13:H17 B12 G12" name="Raspon1_1"/>
    <protectedRange sqref="C12:F12" name="Raspon1_1_1"/>
    <protectedRange sqref="H12" name="Raspon1_1_2"/>
  </protectedRanges>
  <mergeCells count="64">
    <mergeCell ref="B43:H44"/>
    <mergeCell ref="E26:F26"/>
    <mergeCell ref="E27:F27"/>
    <mergeCell ref="E28:F28"/>
    <mergeCell ref="A42:H42"/>
    <mergeCell ref="B34:C35"/>
    <mergeCell ref="D34:F35"/>
    <mergeCell ref="A34:A35"/>
    <mergeCell ref="D41:F41"/>
    <mergeCell ref="B36:C36"/>
    <mergeCell ref="D36:F36"/>
    <mergeCell ref="B40:C40"/>
    <mergeCell ref="D40:F40"/>
    <mergeCell ref="A31:H31"/>
    <mergeCell ref="B38:C38"/>
    <mergeCell ref="D38:F38"/>
    <mergeCell ref="E21:F21"/>
    <mergeCell ref="E22:F22"/>
    <mergeCell ref="E23:F23"/>
    <mergeCell ref="E24:F24"/>
    <mergeCell ref="E25:F25"/>
    <mergeCell ref="B37:C37"/>
    <mergeCell ref="D37:F37"/>
    <mergeCell ref="A18:F18"/>
    <mergeCell ref="C27:D27"/>
    <mergeCell ref="A32:H32"/>
    <mergeCell ref="G34:H34"/>
    <mergeCell ref="A33:H33"/>
    <mergeCell ref="A29:F29"/>
    <mergeCell ref="C26:D26"/>
    <mergeCell ref="C22:D22"/>
    <mergeCell ref="C25:D25"/>
    <mergeCell ref="C23:D23"/>
    <mergeCell ref="C24:D24"/>
    <mergeCell ref="C21:D21"/>
    <mergeCell ref="A20:H20"/>
    <mergeCell ref="A19:H19"/>
    <mergeCell ref="A30:H30"/>
    <mergeCell ref="C28:D28"/>
    <mergeCell ref="A1:H1"/>
    <mergeCell ref="B2:H2"/>
    <mergeCell ref="B3:H3"/>
    <mergeCell ref="C10:D10"/>
    <mergeCell ref="B5:H5"/>
    <mergeCell ref="B4:H4"/>
    <mergeCell ref="E10:F10"/>
    <mergeCell ref="A6:H6"/>
    <mergeCell ref="A7:H7"/>
    <mergeCell ref="A8:H8"/>
    <mergeCell ref="C13:D13"/>
    <mergeCell ref="A9:H9"/>
    <mergeCell ref="E16:F16"/>
    <mergeCell ref="E17:F17"/>
    <mergeCell ref="C14:D14"/>
    <mergeCell ref="C16:D16"/>
    <mergeCell ref="C17:D17"/>
    <mergeCell ref="E14:F14"/>
    <mergeCell ref="E15:F15"/>
    <mergeCell ref="C15:D15"/>
    <mergeCell ref="E11:F11"/>
    <mergeCell ref="E12:F12"/>
    <mergeCell ref="E13:F13"/>
    <mergeCell ref="C11:D11"/>
    <mergeCell ref="C12:D12"/>
  </mergeCells>
  <phoneticPr fontId="0" type="noConversion"/>
  <pageMargins left="0.43307086614173229" right="0.43307086614173229" top="0.43307086614173229" bottom="0.43307086614173229" header="0.19685039370078741" footer="0.19685039370078741"/>
  <pageSetup paperSize="9" scale="88" orientation="portrait" verticalDpi="300" r:id="rId1"/>
  <headerFooter alignWithMargins="0">
    <oddFooter>&amp;R&amp;8&amp;A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view="pageBreakPreview" topLeftCell="A4" zoomScaleNormal="100" zoomScaleSheetLayoutView="100" workbookViewId="0">
      <selection activeCell="E8" sqref="E8"/>
    </sheetView>
  </sheetViews>
  <sheetFormatPr defaultColWidth="9.140625" defaultRowHeight="12.75"/>
  <cols>
    <col min="1" max="1" width="2.5703125" style="23" customWidth="1"/>
    <col min="2" max="2" width="19.85546875" style="23" customWidth="1"/>
    <col min="3" max="3" width="11.5703125" style="23" customWidth="1"/>
    <col min="4" max="4" width="7" style="23" customWidth="1"/>
    <col min="5" max="5" width="19.5703125" style="23" customWidth="1"/>
    <col min="6" max="6" width="17.7109375" style="23" customWidth="1"/>
    <col min="7" max="7" width="3.140625" style="23" customWidth="1"/>
    <col min="8" max="8" width="16.42578125" style="23" customWidth="1"/>
    <col min="9" max="9" width="6.7109375" style="23" customWidth="1"/>
    <col min="10" max="16384" width="9.140625" style="23"/>
  </cols>
  <sheetData>
    <row r="1" spans="1:8" s="33" customFormat="1" ht="51" customHeight="1">
      <c r="A1" s="459" t="s">
        <v>542</v>
      </c>
      <c r="B1" s="460"/>
      <c r="C1" s="460"/>
      <c r="D1" s="460"/>
      <c r="E1" s="460"/>
      <c r="F1" s="460"/>
      <c r="G1" s="460"/>
      <c r="H1" s="461"/>
    </row>
    <row r="2" spans="1:8" s="15" customFormat="1" ht="30" customHeight="1">
      <c r="A2" s="466" t="s">
        <v>204</v>
      </c>
      <c r="B2" s="471" t="s">
        <v>36</v>
      </c>
      <c r="C2" s="389" t="s">
        <v>19</v>
      </c>
      <c r="D2" s="390"/>
      <c r="E2" s="478" t="s">
        <v>320</v>
      </c>
      <c r="F2" s="479"/>
      <c r="G2" s="471" t="s">
        <v>537</v>
      </c>
      <c r="H2" s="473"/>
    </row>
    <row r="3" spans="1:8" s="25" customFormat="1" ht="12" customHeight="1">
      <c r="A3" s="323"/>
      <c r="B3" s="472"/>
      <c r="C3" s="361"/>
      <c r="D3" s="362"/>
      <c r="E3" s="210" t="s">
        <v>321</v>
      </c>
      <c r="F3" s="218" t="s">
        <v>322</v>
      </c>
      <c r="G3" s="472"/>
      <c r="H3" s="474"/>
    </row>
    <row r="4" spans="1:8" s="9" customFormat="1" ht="10.5" customHeight="1">
      <c r="A4" s="36">
        <v>1</v>
      </c>
      <c r="B4" s="216">
        <v>2</v>
      </c>
      <c r="C4" s="423">
        <v>3</v>
      </c>
      <c r="D4" s="470"/>
      <c r="E4" s="222">
        <v>4</v>
      </c>
      <c r="F4" s="217">
        <v>5</v>
      </c>
      <c r="G4" s="419">
        <v>6</v>
      </c>
      <c r="H4" s="475"/>
    </row>
    <row r="5" spans="1:8" s="9" customFormat="1" ht="24" customHeight="1">
      <c r="A5" s="37" t="s">
        <v>20</v>
      </c>
      <c r="B5" s="28"/>
      <c r="C5" s="425"/>
      <c r="D5" s="426"/>
      <c r="E5" s="256"/>
      <c r="F5" s="246"/>
      <c r="G5" s="476">
        <f>IF('STR. 7'!$C$4=0,0,C5/'STR. 7'!$C$4)</f>
        <v>0</v>
      </c>
      <c r="H5" s="477"/>
    </row>
    <row r="6" spans="1:8" s="9" customFormat="1" ht="24" customHeight="1">
      <c r="A6" s="37" t="s">
        <v>21</v>
      </c>
      <c r="B6" s="28"/>
      <c r="C6" s="425"/>
      <c r="D6" s="426"/>
      <c r="E6" s="256"/>
      <c r="F6" s="246"/>
      <c r="G6" s="476">
        <f>IF('STR. 7'!$C$4=0,0,C6/'STR. 7'!$C$4)</f>
        <v>0</v>
      </c>
      <c r="H6" s="477"/>
    </row>
    <row r="7" spans="1:8" s="9" customFormat="1" ht="24" customHeight="1">
      <c r="A7" s="37" t="s">
        <v>22</v>
      </c>
      <c r="B7" s="28"/>
      <c r="C7" s="425"/>
      <c r="D7" s="426"/>
      <c r="E7" s="256"/>
      <c r="F7" s="246"/>
      <c r="G7" s="476">
        <f>IF('STR. 7'!$C$4=0,0,C7/'STR. 7'!$C$4)</f>
        <v>0</v>
      </c>
      <c r="H7" s="477"/>
    </row>
    <row r="8" spans="1:8" s="9" customFormat="1" ht="24" customHeight="1">
      <c r="A8" s="37" t="s">
        <v>27</v>
      </c>
      <c r="B8" s="28"/>
      <c r="C8" s="425"/>
      <c r="D8" s="426"/>
      <c r="E8" s="256"/>
      <c r="F8" s="246"/>
      <c r="G8" s="476">
        <f>IF('STR. 7'!$C$4=0,0,C8/'STR. 7'!$C$4)</f>
        <v>0</v>
      </c>
      <c r="H8" s="477"/>
    </row>
    <row r="9" spans="1:8" ht="24" customHeight="1">
      <c r="A9" s="254" t="s">
        <v>606</v>
      </c>
      <c r="B9" s="243"/>
      <c r="C9" s="467">
        <f>SUM(C5:D8)</f>
        <v>0</v>
      </c>
      <c r="D9" s="469"/>
      <c r="E9" s="255">
        <f>SUM(E5:E8)</f>
        <v>0</v>
      </c>
      <c r="F9" s="257">
        <f>SUM(F5:F8)</f>
        <v>0</v>
      </c>
      <c r="G9" s="480">
        <f>IF('STR. 7'!$C$4=0,0,C9/'STR. 7'!$C$4)</f>
        <v>0</v>
      </c>
      <c r="H9" s="481"/>
    </row>
    <row r="10" spans="1:8" ht="7.5" customHeight="1">
      <c r="A10" s="429"/>
      <c r="B10" s="429"/>
      <c r="C10" s="429"/>
      <c r="D10" s="429"/>
      <c r="E10" s="429"/>
      <c r="F10" s="429"/>
      <c r="G10" s="429"/>
      <c r="H10" s="429"/>
    </row>
    <row r="11" spans="1:8" ht="42.75" customHeight="1">
      <c r="A11" s="459" t="s">
        <v>543</v>
      </c>
      <c r="B11" s="460"/>
      <c r="C11" s="460"/>
      <c r="D11" s="460"/>
      <c r="E11" s="460"/>
      <c r="F11" s="460"/>
      <c r="G11" s="460"/>
      <c r="H11" s="461"/>
    </row>
    <row r="12" spans="1:8" s="15" customFormat="1" ht="30" customHeight="1">
      <c r="A12" s="482" t="s">
        <v>625</v>
      </c>
      <c r="B12" s="483" t="s">
        <v>286</v>
      </c>
      <c r="C12" s="389" t="s">
        <v>539</v>
      </c>
      <c r="D12" s="391"/>
      <c r="E12" s="486" t="s">
        <v>540</v>
      </c>
      <c r="F12" s="483" t="s">
        <v>19</v>
      </c>
      <c r="G12" s="484" t="s">
        <v>320</v>
      </c>
      <c r="H12" s="473"/>
    </row>
    <row r="13" spans="1:8" s="25" customFormat="1" ht="12" customHeight="1">
      <c r="A13" s="323"/>
      <c r="B13" s="337"/>
      <c r="C13" s="361"/>
      <c r="D13" s="392"/>
      <c r="E13" s="334"/>
      <c r="F13" s="337"/>
      <c r="G13" s="485"/>
      <c r="H13" s="474"/>
    </row>
    <row r="14" spans="1:8" s="9" customFormat="1" ht="10.5" customHeight="1">
      <c r="A14" s="36">
        <v>1</v>
      </c>
      <c r="B14" s="222">
        <v>2</v>
      </c>
      <c r="C14" s="423">
        <v>3</v>
      </c>
      <c r="D14" s="424"/>
      <c r="E14" s="217">
        <v>4</v>
      </c>
      <c r="F14" s="222" t="s">
        <v>541</v>
      </c>
      <c r="G14" s="490">
        <v>6</v>
      </c>
      <c r="H14" s="475"/>
    </row>
    <row r="15" spans="1:8" s="9" customFormat="1" ht="24" customHeight="1">
      <c r="A15" s="37" t="s">
        <v>20</v>
      </c>
      <c r="B15" s="28"/>
      <c r="C15" s="425"/>
      <c r="D15" s="426"/>
      <c r="E15" s="245"/>
      <c r="F15" s="258">
        <f>C15-E15</f>
        <v>0</v>
      </c>
      <c r="G15" s="491"/>
      <c r="H15" s="492"/>
    </row>
    <row r="16" spans="1:8" s="9" customFormat="1" ht="24" customHeight="1">
      <c r="A16" s="37" t="s">
        <v>21</v>
      </c>
      <c r="B16" s="28"/>
      <c r="C16" s="425"/>
      <c r="D16" s="426"/>
      <c r="E16" s="256"/>
      <c r="F16" s="258">
        <f t="shared" ref="F16:F20" si="0">C16-E16</f>
        <v>0</v>
      </c>
      <c r="G16" s="491"/>
      <c r="H16" s="492"/>
    </row>
    <row r="17" spans="1:8" s="9" customFormat="1" ht="24" customHeight="1">
      <c r="A17" s="37" t="s">
        <v>22</v>
      </c>
      <c r="B17" s="28"/>
      <c r="C17" s="425"/>
      <c r="D17" s="426"/>
      <c r="E17" s="256"/>
      <c r="F17" s="258">
        <f t="shared" si="0"/>
        <v>0</v>
      </c>
      <c r="G17" s="491"/>
      <c r="H17" s="492"/>
    </row>
    <row r="18" spans="1:8" s="9" customFormat="1" ht="24" customHeight="1">
      <c r="A18" s="37" t="s">
        <v>27</v>
      </c>
      <c r="B18" s="28"/>
      <c r="C18" s="425"/>
      <c r="D18" s="426"/>
      <c r="E18" s="245"/>
      <c r="F18" s="258">
        <f t="shared" si="0"/>
        <v>0</v>
      </c>
      <c r="G18" s="491"/>
      <c r="H18" s="492"/>
    </row>
    <row r="19" spans="1:8" s="9" customFormat="1" ht="24" customHeight="1">
      <c r="A19" s="37" t="s">
        <v>28</v>
      </c>
      <c r="B19" s="195"/>
      <c r="C19" s="260"/>
      <c r="D19" s="261"/>
      <c r="E19" s="247"/>
      <c r="F19" s="258">
        <f t="shared" si="0"/>
        <v>0</v>
      </c>
      <c r="G19" s="280"/>
      <c r="H19" s="281"/>
    </row>
    <row r="20" spans="1:8" s="9" customFormat="1" ht="24" customHeight="1">
      <c r="A20" s="49" t="s">
        <v>29</v>
      </c>
      <c r="B20" s="195"/>
      <c r="C20" s="427"/>
      <c r="D20" s="428"/>
      <c r="E20" s="247"/>
      <c r="F20" s="258">
        <f t="shared" si="0"/>
        <v>0</v>
      </c>
      <c r="G20" s="493"/>
      <c r="H20" s="494"/>
    </row>
    <row r="21" spans="1:8" ht="22.5" customHeight="1">
      <c r="A21" s="455" t="s">
        <v>544</v>
      </c>
      <c r="B21" s="456"/>
      <c r="C21" s="456"/>
      <c r="D21" s="456"/>
      <c r="E21" s="487"/>
      <c r="F21" s="257">
        <f>SUM(F15:F20)</f>
        <v>0</v>
      </c>
      <c r="G21" s="467">
        <f>SUM(G15:H20)</f>
        <v>0</v>
      </c>
      <c r="H21" s="469"/>
    </row>
    <row r="22" spans="1:8" ht="7.5" customHeight="1">
      <c r="A22" s="429"/>
      <c r="B22" s="429"/>
      <c r="C22" s="429"/>
      <c r="D22" s="429"/>
      <c r="E22" s="429"/>
      <c r="F22" s="429"/>
      <c r="G22" s="429"/>
      <c r="H22" s="429"/>
    </row>
    <row r="23" spans="1:8" s="40" customFormat="1" ht="36.75" hidden="1" customHeight="1">
      <c r="A23" s="457"/>
      <c r="B23" s="457"/>
      <c r="C23" s="457"/>
      <c r="D23" s="457"/>
      <c r="E23" s="457"/>
      <c r="F23" s="457"/>
      <c r="G23" s="457"/>
      <c r="H23" s="457"/>
    </row>
    <row r="24" spans="1:8" ht="6.75" hidden="1" customHeight="1">
      <c r="A24" s="457"/>
      <c r="B24" s="457"/>
      <c r="C24" s="457"/>
      <c r="D24" s="457"/>
      <c r="E24" s="457"/>
      <c r="F24" s="457"/>
      <c r="G24" s="457"/>
      <c r="H24" s="457"/>
    </row>
    <row r="25" spans="1:8" ht="36.75" customHeight="1">
      <c r="A25" s="459" t="s">
        <v>547</v>
      </c>
      <c r="B25" s="460"/>
      <c r="C25" s="460"/>
      <c r="D25" s="460"/>
      <c r="E25" s="460"/>
      <c r="F25" s="460"/>
      <c r="G25" s="460"/>
      <c r="H25" s="461"/>
    </row>
    <row r="26" spans="1:8" s="25" customFormat="1" ht="18.75" customHeight="1">
      <c r="A26" s="466" t="s">
        <v>204</v>
      </c>
      <c r="B26" s="483" t="s">
        <v>36</v>
      </c>
      <c r="C26" s="390" t="s">
        <v>19</v>
      </c>
      <c r="D26" s="391"/>
      <c r="E26" s="479" t="s">
        <v>320</v>
      </c>
      <c r="F26" s="479"/>
      <c r="G26" s="471" t="s">
        <v>537</v>
      </c>
      <c r="H26" s="473"/>
    </row>
    <row r="27" spans="1:8" s="25" customFormat="1" ht="12" customHeight="1">
      <c r="A27" s="323"/>
      <c r="B27" s="337"/>
      <c r="C27" s="362"/>
      <c r="D27" s="392"/>
      <c r="E27" s="223" t="s">
        <v>321</v>
      </c>
      <c r="F27" s="218" t="s">
        <v>322</v>
      </c>
      <c r="G27" s="472"/>
      <c r="H27" s="474"/>
    </row>
    <row r="28" spans="1:8" s="25" customFormat="1" ht="9" customHeight="1">
      <c r="A28" s="36">
        <v>1</v>
      </c>
      <c r="B28" s="222">
        <v>2</v>
      </c>
      <c r="C28" s="470">
        <v>3</v>
      </c>
      <c r="D28" s="470"/>
      <c r="E28" s="222">
        <v>4</v>
      </c>
      <c r="F28" s="217">
        <v>5</v>
      </c>
      <c r="G28" s="419">
        <v>6</v>
      </c>
      <c r="H28" s="475"/>
    </row>
    <row r="29" spans="1:8" s="9" customFormat="1" ht="24" customHeight="1">
      <c r="A29" s="37" t="s">
        <v>20</v>
      </c>
      <c r="B29" s="28"/>
      <c r="C29" s="425"/>
      <c r="D29" s="426"/>
      <c r="E29" s="256"/>
      <c r="F29" s="246"/>
      <c r="G29" s="488">
        <f>IF('STR. 7'!$C$4=0,0,B29/'STR. 7'!$C$4)</f>
        <v>0</v>
      </c>
      <c r="H29" s="489"/>
    </row>
    <row r="30" spans="1:8" s="9" customFormat="1" ht="24" customHeight="1">
      <c r="A30" s="37" t="s">
        <v>21</v>
      </c>
      <c r="B30" s="28"/>
      <c r="C30" s="425"/>
      <c r="D30" s="426"/>
      <c r="E30" s="256"/>
      <c r="F30" s="246"/>
      <c r="G30" s="488">
        <f>IF('STR. 7'!$C$4=0,0,B30/'STR. 7'!$C$4)</f>
        <v>0</v>
      </c>
      <c r="H30" s="489"/>
    </row>
    <row r="31" spans="1:8" s="9" customFormat="1" ht="24" customHeight="1">
      <c r="A31" s="37" t="s">
        <v>22</v>
      </c>
      <c r="B31" s="28"/>
      <c r="C31" s="425"/>
      <c r="D31" s="426"/>
      <c r="E31" s="256"/>
      <c r="F31" s="246"/>
      <c r="G31" s="488">
        <f>IF('STR. 7'!$C$4=0,0,B31/'STR. 7'!$C$4)</f>
        <v>0</v>
      </c>
      <c r="H31" s="489"/>
    </row>
    <row r="32" spans="1:8" s="9" customFormat="1" ht="24" customHeight="1">
      <c r="A32" s="37" t="s">
        <v>27</v>
      </c>
      <c r="B32" s="28"/>
      <c r="C32" s="425"/>
      <c r="D32" s="426"/>
      <c r="E32" s="256"/>
      <c r="F32" s="246"/>
      <c r="G32" s="488">
        <f>IF('STR. 7'!$C$4=0,0,B32/'STR. 7'!$C$4)</f>
        <v>0</v>
      </c>
      <c r="H32" s="489"/>
    </row>
    <row r="33" spans="1:17" ht="24" customHeight="1">
      <c r="A33" s="254" t="s">
        <v>548</v>
      </c>
      <c r="B33" s="243"/>
      <c r="C33" s="467">
        <f>SUM(C29:D32)</f>
        <v>0</v>
      </c>
      <c r="D33" s="469"/>
      <c r="E33" s="289">
        <f>SUM(E29:E32)</f>
        <v>0</v>
      </c>
      <c r="F33" s="244">
        <f>SUM(F29:F32)</f>
        <v>0</v>
      </c>
      <c r="G33" s="480">
        <f>IF('STR. 7'!$C$4=0,0,C33/'STR. 7'!$C$4)</f>
        <v>0</v>
      </c>
      <c r="H33" s="481"/>
      <c r="I33" s="115"/>
      <c r="J33" s="115"/>
      <c r="K33" s="115"/>
      <c r="L33" s="115"/>
      <c r="M33" s="115"/>
      <c r="N33" s="115"/>
      <c r="O33" s="115"/>
      <c r="P33" s="116"/>
      <c r="Q33" s="115"/>
    </row>
    <row r="34" spans="1:17" ht="6.75" customHeight="1">
      <c r="A34" s="429"/>
      <c r="B34" s="429"/>
      <c r="C34" s="429"/>
      <c r="D34" s="429"/>
      <c r="E34" s="429"/>
      <c r="F34" s="429"/>
      <c r="G34" s="429"/>
      <c r="H34" s="429"/>
      <c r="I34" s="115"/>
      <c r="J34" s="115"/>
      <c r="K34" s="115"/>
      <c r="L34" s="115"/>
      <c r="M34" s="115"/>
      <c r="N34" s="115"/>
      <c r="O34" s="115"/>
      <c r="P34" s="116"/>
      <c r="Q34" s="115"/>
    </row>
    <row r="35" spans="1:17" ht="21.75" customHeight="1">
      <c r="A35" s="495" t="s">
        <v>549</v>
      </c>
      <c r="B35" s="496"/>
      <c r="C35" s="496"/>
      <c r="D35" s="497"/>
      <c r="E35" s="507" t="s">
        <v>19</v>
      </c>
      <c r="F35" s="504" t="s">
        <v>320</v>
      </c>
      <c r="G35" s="505"/>
      <c r="H35" s="506"/>
      <c r="I35" s="115"/>
      <c r="J35" s="115"/>
      <c r="K35" s="115"/>
      <c r="L35" s="115"/>
      <c r="M35" s="115"/>
      <c r="N35" s="115"/>
      <c r="O35" s="115"/>
      <c r="P35" s="116"/>
      <c r="Q35" s="115"/>
    </row>
    <row r="36" spans="1:17" ht="17.25" customHeight="1">
      <c r="A36" s="498"/>
      <c r="B36" s="499"/>
      <c r="C36" s="499"/>
      <c r="D36" s="500"/>
      <c r="E36" s="508"/>
      <c r="F36" s="504" t="s">
        <v>321</v>
      </c>
      <c r="G36" s="506"/>
      <c r="H36" s="259" t="s">
        <v>322</v>
      </c>
      <c r="I36" s="115"/>
      <c r="J36" s="115"/>
      <c r="K36" s="115"/>
      <c r="L36" s="115"/>
      <c r="M36" s="115"/>
      <c r="N36" s="115"/>
      <c r="O36" s="115"/>
      <c r="P36" s="116"/>
      <c r="Q36" s="115"/>
    </row>
    <row r="37" spans="1:17" ht="25.5" customHeight="1">
      <c r="A37" s="501"/>
      <c r="B37" s="502"/>
      <c r="C37" s="502"/>
      <c r="D37" s="503"/>
      <c r="E37" s="244">
        <f>'STR. 2'!G18+'STR. 2'!G29+'STR. 2'!D41+'STR. 3'!C9+'STR. 3'!F21+'STR. 3'!C33</f>
        <v>0</v>
      </c>
      <c r="F37" s="467">
        <f>'STR. 2'!H18+'STR. 2'!H29+'STR. 2'!G41+'STR. 3'!E9+'STR. 3'!G21+'STR. 3'!E33</f>
        <v>0</v>
      </c>
      <c r="G37" s="469"/>
      <c r="H37" s="244">
        <f>'STR. 2'!H41+'STR. 3'!F9+'STR. 3'!F33</f>
        <v>0</v>
      </c>
      <c r="I37" s="9"/>
      <c r="J37" s="115"/>
      <c r="K37" s="115"/>
      <c r="L37" s="115"/>
      <c r="M37" s="115"/>
      <c r="N37" s="115"/>
      <c r="O37" s="115"/>
      <c r="P37" s="116"/>
      <c r="Q37" s="115"/>
    </row>
    <row r="38" spans="1:17" ht="8.25" customHeight="1">
      <c r="A38" s="429"/>
      <c r="B38" s="429"/>
      <c r="C38" s="429"/>
      <c r="D38" s="429"/>
      <c r="E38" s="429"/>
      <c r="F38" s="429"/>
      <c r="G38" s="429"/>
      <c r="H38" s="429"/>
      <c r="I38" s="115"/>
      <c r="J38" s="115"/>
      <c r="K38" s="115"/>
      <c r="L38" s="115"/>
      <c r="M38" s="115"/>
      <c r="N38" s="115"/>
      <c r="O38" s="115"/>
      <c r="P38" s="116"/>
      <c r="Q38" s="115"/>
    </row>
    <row r="39" spans="1:17" ht="42.75" customHeight="1">
      <c r="A39" s="459" t="s">
        <v>607</v>
      </c>
      <c r="B39" s="460"/>
      <c r="C39" s="460"/>
      <c r="D39" s="460"/>
      <c r="E39" s="460"/>
      <c r="F39" s="460"/>
      <c r="G39" s="460"/>
      <c r="H39" s="461"/>
      <c r="I39" s="115"/>
      <c r="J39" s="115"/>
      <c r="K39" s="115"/>
      <c r="L39" s="115"/>
      <c r="M39" s="115"/>
      <c r="N39" s="115"/>
      <c r="O39" s="115"/>
      <c r="P39" s="116"/>
      <c r="Q39" s="115"/>
    </row>
    <row r="40" spans="1:17" ht="12.75" customHeight="1">
      <c r="A40" s="466" t="s">
        <v>204</v>
      </c>
      <c r="B40" s="471" t="s">
        <v>215</v>
      </c>
      <c r="C40" s="484"/>
      <c r="D40" s="517"/>
      <c r="E40" s="471" t="s">
        <v>193</v>
      </c>
      <c r="F40" s="517"/>
      <c r="G40" s="484" t="s">
        <v>537</v>
      </c>
      <c r="H40" s="473"/>
      <c r="I40" s="115"/>
      <c r="J40" s="115"/>
      <c r="K40" s="115"/>
      <c r="L40" s="115"/>
      <c r="M40" s="115"/>
      <c r="N40" s="115"/>
      <c r="O40" s="115"/>
      <c r="P40" s="116"/>
      <c r="Q40" s="115"/>
    </row>
    <row r="41" spans="1:17">
      <c r="A41" s="323"/>
      <c r="B41" s="472"/>
      <c r="C41" s="485"/>
      <c r="D41" s="518"/>
      <c r="E41" s="472"/>
      <c r="F41" s="518"/>
      <c r="G41" s="485"/>
      <c r="H41" s="474"/>
      <c r="I41" s="115"/>
      <c r="J41" s="115"/>
      <c r="K41" s="115"/>
      <c r="L41" s="115"/>
      <c r="M41" s="115"/>
      <c r="N41" s="115"/>
      <c r="O41" s="115"/>
      <c r="P41" s="116"/>
      <c r="Q41" s="115"/>
    </row>
    <row r="42" spans="1:17" ht="9" customHeight="1">
      <c r="A42" s="36">
        <v>1</v>
      </c>
      <c r="B42" s="423">
        <v>2</v>
      </c>
      <c r="C42" s="470"/>
      <c r="D42" s="424"/>
      <c r="E42" s="423">
        <v>3</v>
      </c>
      <c r="F42" s="424"/>
      <c r="G42" s="490">
        <v>4</v>
      </c>
      <c r="H42" s="475"/>
      <c r="I42" s="115"/>
      <c r="J42" s="115"/>
      <c r="K42" s="115"/>
      <c r="L42" s="115"/>
      <c r="M42" s="115"/>
      <c r="N42" s="115"/>
      <c r="O42" s="115"/>
      <c r="P42" s="116"/>
      <c r="Q42" s="115"/>
    </row>
    <row r="43" spans="1:17" ht="19.5" customHeight="1">
      <c r="A43" s="37" t="s">
        <v>20</v>
      </c>
      <c r="B43" s="509"/>
      <c r="C43" s="510"/>
      <c r="D43" s="511"/>
      <c r="E43" s="521">
        <f>IF(OR('STR. 1'!P20&lt;&gt;"",B43&lt;&gt;""),$E$37,0)</f>
        <v>0</v>
      </c>
      <c r="F43" s="522"/>
      <c r="G43" s="519">
        <f>IF('STR. 7'!$C$4=0,0,'STR. 3'!E43/'STR. 7'!$C$4)</f>
        <v>0</v>
      </c>
      <c r="H43" s="520"/>
      <c r="I43" s="115"/>
      <c r="J43" s="115"/>
      <c r="K43" s="115"/>
      <c r="L43" s="115"/>
      <c r="M43" s="115"/>
      <c r="N43" s="115"/>
      <c r="O43" s="115"/>
      <c r="P43" s="116"/>
      <c r="Q43" s="115"/>
    </row>
    <row r="44" spans="1:17" ht="22.5" customHeight="1">
      <c r="A44" s="37" t="s">
        <v>21</v>
      </c>
      <c r="B44" s="509"/>
      <c r="C44" s="510"/>
      <c r="D44" s="511"/>
      <c r="E44" s="521">
        <f>IF(OR('STR. 1'!P22&lt;&gt;"",B44&lt;&gt;""),$E$37,0)</f>
        <v>0</v>
      </c>
      <c r="F44" s="522"/>
      <c r="G44" s="519">
        <f>IF('STR. 7'!$C$4=0,0,'STR. 3'!E44/'STR. 7'!$C$4)</f>
        <v>0</v>
      </c>
      <c r="H44" s="520"/>
      <c r="I44" s="115"/>
      <c r="J44" s="115"/>
      <c r="K44" s="115"/>
      <c r="L44" s="115"/>
      <c r="M44" s="115"/>
      <c r="N44" s="115"/>
      <c r="O44" s="115"/>
      <c r="P44" s="116"/>
      <c r="Q44" s="115"/>
    </row>
    <row r="45" spans="1:17" ht="21" customHeight="1">
      <c r="A45" s="41" t="s">
        <v>22</v>
      </c>
      <c r="B45" s="512"/>
      <c r="C45" s="513"/>
      <c r="D45" s="514"/>
      <c r="E45" s="523">
        <f>IF(OR('STR. 1'!P21&lt;&gt;"",B45&lt;&gt;""),$E$37,0)</f>
        <v>0</v>
      </c>
      <c r="F45" s="524"/>
      <c r="G45" s="515">
        <f>IF('STR. 7'!$C$4=0,0,'STR. 3'!E45/'STR. 7'!$C$4)</f>
        <v>0</v>
      </c>
      <c r="H45" s="516"/>
      <c r="I45" s="115"/>
      <c r="J45" s="115"/>
      <c r="K45" s="115"/>
      <c r="L45" s="115"/>
      <c r="M45" s="115"/>
      <c r="N45" s="115"/>
      <c r="O45" s="115"/>
      <c r="P45" s="116"/>
      <c r="Q45" s="115"/>
    </row>
    <row r="46" spans="1:17" ht="4.5" customHeight="1">
      <c r="A46" s="253"/>
      <c r="B46" s="253"/>
      <c r="C46" s="253"/>
      <c r="D46" s="253"/>
      <c r="E46" s="253"/>
      <c r="F46" s="253"/>
      <c r="G46" s="253"/>
      <c r="H46" s="253"/>
      <c r="I46" s="115"/>
      <c r="J46" s="115"/>
      <c r="K46" s="115"/>
      <c r="L46" s="115"/>
      <c r="M46" s="115"/>
      <c r="N46" s="115"/>
      <c r="O46" s="115"/>
      <c r="P46" s="116"/>
      <c r="Q46" s="115"/>
    </row>
    <row r="47" spans="1:17" ht="12.75" customHeight="1">
      <c r="A47" s="117">
        <v>1</v>
      </c>
      <c r="B47" s="253" t="s">
        <v>538</v>
      </c>
      <c r="C47" s="253"/>
      <c r="D47" s="253"/>
      <c r="E47" s="253"/>
      <c r="F47" s="253"/>
      <c r="G47" s="253"/>
      <c r="H47" s="253"/>
      <c r="I47" s="253"/>
      <c r="J47" s="253"/>
      <c r="K47" s="253"/>
      <c r="L47" s="253"/>
      <c r="M47" s="253"/>
      <c r="N47" s="253"/>
      <c r="O47" s="253"/>
      <c r="P47" s="253"/>
      <c r="Q47" s="253"/>
    </row>
    <row r="48" spans="1:17" ht="12.75" customHeight="1">
      <c r="A48" s="117">
        <v>2</v>
      </c>
      <c r="B48" s="253" t="s">
        <v>545</v>
      </c>
      <c r="C48" s="253"/>
      <c r="D48" s="253"/>
      <c r="E48" s="253"/>
      <c r="F48" s="253"/>
      <c r="G48" s="253"/>
      <c r="H48" s="253"/>
      <c r="I48" s="253"/>
      <c r="J48" s="253"/>
      <c r="K48" s="253"/>
      <c r="L48" s="253"/>
      <c r="M48" s="253"/>
      <c r="N48" s="253"/>
      <c r="O48" s="253"/>
      <c r="P48" s="253"/>
      <c r="Q48" s="253"/>
    </row>
    <row r="49" spans="1:17" ht="12.75" customHeight="1">
      <c r="A49" s="117">
        <v>3</v>
      </c>
      <c r="B49" s="253" t="s">
        <v>608</v>
      </c>
      <c r="C49" s="253"/>
      <c r="D49" s="253"/>
      <c r="E49" s="253"/>
      <c r="F49" s="253"/>
      <c r="G49" s="253"/>
      <c r="H49" s="253"/>
      <c r="I49" s="253"/>
      <c r="J49" s="253"/>
      <c r="K49" s="253"/>
      <c r="L49" s="253"/>
      <c r="M49" s="253"/>
      <c r="N49" s="253"/>
      <c r="O49" s="253"/>
      <c r="P49" s="253"/>
      <c r="Q49" s="253"/>
    </row>
    <row r="50" spans="1:17" ht="12.75" customHeight="1">
      <c r="A50" s="117">
        <v>4</v>
      </c>
      <c r="B50" s="253" t="s">
        <v>546</v>
      </c>
      <c r="C50" s="253"/>
      <c r="D50" s="253"/>
      <c r="E50" s="253"/>
      <c r="F50" s="253"/>
      <c r="G50" s="253"/>
      <c r="H50" s="253"/>
      <c r="I50" s="253"/>
      <c r="J50" s="253"/>
      <c r="K50" s="253"/>
      <c r="L50" s="253"/>
      <c r="M50" s="253"/>
      <c r="N50" s="253"/>
      <c r="O50" s="253"/>
      <c r="P50" s="253"/>
      <c r="Q50" s="253"/>
    </row>
    <row r="51" spans="1:17" hidden="1">
      <c r="A51" s="117"/>
      <c r="B51" s="253"/>
      <c r="C51" s="253"/>
      <c r="D51" s="253"/>
      <c r="E51" s="253"/>
      <c r="F51" s="253"/>
      <c r="G51" s="253"/>
      <c r="H51" s="253"/>
      <c r="I51" s="253"/>
      <c r="J51" s="253"/>
      <c r="K51" s="253"/>
      <c r="L51" s="253"/>
      <c r="M51" s="253"/>
      <c r="N51" s="253"/>
      <c r="O51" s="253"/>
      <c r="P51" s="253"/>
      <c r="Q51" s="253"/>
    </row>
    <row r="52" spans="1:17">
      <c r="A52" s="117"/>
      <c r="B52" s="253"/>
      <c r="C52" s="253"/>
      <c r="D52" s="253"/>
      <c r="E52" s="253"/>
      <c r="F52" s="253"/>
      <c r="G52" s="253"/>
      <c r="H52" s="253"/>
      <c r="I52" s="253"/>
      <c r="J52" s="253"/>
      <c r="K52" s="253"/>
      <c r="L52" s="253"/>
      <c r="M52" s="253"/>
      <c r="N52" s="253"/>
      <c r="O52" s="253"/>
      <c r="P52" s="253"/>
      <c r="Q52" s="253"/>
    </row>
  </sheetData>
  <sheetProtection algorithmName="SHA-512" hashValue="R0QCcdkmLdSLPgT/gdfv3I3SkiOQXtS/Qw8EUx3r7trHb3aEzR/lTqIiGWs7PiLN9bh0+GhKHU/gBNsbGj7uvQ==" saltValue="vXK8ZysLdbCyGh9bjWTkRg==" spinCount="100000" sheet="1" objects="1" scenarios="1" selectLockedCells="1"/>
  <protectedRanges>
    <protectedRange sqref="B15:H20 B5:H8 G9:H9 B29:H32 G33:H33 B43:H46" name="Raspon1_1"/>
  </protectedRanges>
  <mergeCells count="85">
    <mergeCell ref="B45:D45"/>
    <mergeCell ref="C31:D31"/>
    <mergeCell ref="G31:H31"/>
    <mergeCell ref="G45:H45"/>
    <mergeCell ref="A39:H39"/>
    <mergeCell ref="A40:A41"/>
    <mergeCell ref="G40:H41"/>
    <mergeCell ref="A38:H38"/>
    <mergeCell ref="E40:F41"/>
    <mergeCell ref="B40:D41"/>
    <mergeCell ref="G43:H43"/>
    <mergeCell ref="G44:H44"/>
    <mergeCell ref="E43:F43"/>
    <mergeCell ref="E44:F44"/>
    <mergeCell ref="E45:F45"/>
    <mergeCell ref="B43:D43"/>
    <mergeCell ref="B44:D44"/>
    <mergeCell ref="A34:H34"/>
    <mergeCell ref="G42:H42"/>
    <mergeCell ref="B42:D42"/>
    <mergeCell ref="E42:F42"/>
    <mergeCell ref="G32:H32"/>
    <mergeCell ref="C32:D32"/>
    <mergeCell ref="C33:D33"/>
    <mergeCell ref="G33:H33"/>
    <mergeCell ref="A35:D37"/>
    <mergeCell ref="F35:H35"/>
    <mergeCell ref="E35:E36"/>
    <mergeCell ref="F36:G36"/>
    <mergeCell ref="F37:G37"/>
    <mergeCell ref="G26:H27"/>
    <mergeCell ref="G14:H14"/>
    <mergeCell ref="G15:H15"/>
    <mergeCell ref="G16:H16"/>
    <mergeCell ref="G17:H17"/>
    <mergeCell ref="G18:H18"/>
    <mergeCell ref="G20:H20"/>
    <mergeCell ref="C28:D28"/>
    <mergeCell ref="G28:H28"/>
    <mergeCell ref="A21:E21"/>
    <mergeCell ref="G29:H29"/>
    <mergeCell ref="C30:D30"/>
    <mergeCell ref="G30:H30"/>
    <mergeCell ref="C29:D29"/>
    <mergeCell ref="A22:H22"/>
    <mergeCell ref="A23:H23"/>
    <mergeCell ref="A24:H24"/>
    <mergeCell ref="A25:H25"/>
    <mergeCell ref="A26:A27"/>
    <mergeCell ref="G21:H21"/>
    <mergeCell ref="B26:B27"/>
    <mergeCell ref="C26:D27"/>
    <mergeCell ref="E26:F26"/>
    <mergeCell ref="A12:A13"/>
    <mergeCell ref="B12:B13"/>
    <mergeCell ref="C12:D13"/>
    <mergeCell ref="G12:H13"/>
    <mergeCell ref="C9:D9"/>
    <mergeCell ref="E12:E13"/>
    <mergeCell ref="F12:F13"/>
    <mergeCell ref="A10:H10"/>
    <mergeCell ref="A11:H11"/>
    <mergeCell ref="G7:H7"/>
    <mergeCell ref="G8:H8"/>
    <mergeCell ref="G9:H9"/>
    <mergeCell ref="C7:D7"/>
    <mergeCell ref="C8:D8"/>
    <mergeCell ref="C17:D17"/>
    <mergeCell ref="C18:D18"/>
    <mergeCell ref="C20:D20"/>
    <mergeCell ref="C14:D14"/>
    <mergeCell ref="C15:D15"/>
    <mergeCell ref="C16:D16"/>
    <mergeCell ref="C4:D4"/>
    <mergeCell ref="C5:D5"/>
    <mergeCell ref="C6:D6"/>
    <mergeCell ref="A1:H1"/>
    <mergeCell ref="B2:B3"/>
    <mergeCell ref="C2:D3"/>
    <mergeCell ref="G2:H3"/>
    <mergeCell ref="G4:H4"/>
    <mergeCell ref="G5:H5"/>
    <mergeCell ref="A2:A3"/>
    <mergeCell ref="E2:F2"/>
    <mergeCell ref="G6:H6"/>
  </mergeCells>
  <pageMargins left="0.43307086614173229" right="0.43307086614173229" top="0.43307086614173229" bottom="0.43307086614173229" header="0.19685039370078741" footer="0.19685039370078741"/>
  <pageSetup paperSize="9" scale="81" orientation="portrait" verticalDpi="300" r:id="rId1"/>
  <headerFooter alignWithMargins="0">
    <oddFooter>&amp;R&amp;8&amp;A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35"/>
  <sheetViews>
    <sheetView view="pageBreakPreview" zoomScaleNormal="100" zoomScaleSheetLayoutView="100" workbookViewId="0">
      <selection activeCell="M15" sqref="M15:N15"/>
    </sheetView>
  </sheetViews>
  <sheetFormatPr defaultColWidth="9.140625" defaultRowHeight="12.75"/>
  <cols>
    <col min="1" max="1" width="2.5703125" style="23" customWidth="1"/>
    <col min="2" max="2" width="26.140625" style="23" customWidth="1"/>
    <col min="3" max="3" width="2.140625" style="23" customWidth="1"/>
    <col min="4" max="4" width="11.5703125" style="23" customWidth="1"/>
    <col min="5" max="5" width="6.42578125" style="23" customWidth="1"/>
    <col min="6" max="6" width="9.7109375" style="23" customWidth="1"/>
    <col min="7" max="7" width="2.42578125" style="23" customWidth="1"/>
    <col min="8" max="8" width="5.28515625" style="23" customWidth="1"/>
    <col min="9" max="9" width="3.42578125" style="23" hidden="1" customWidth="1"/>
    <col min="10" max="10" width="3.85546875" style="23" customWidth="1"/>
    <col min="11" max="11" width="9.5703125" style="23" customWidth="1"/>
    <col min="12" max="12" width="5" style="23" customWidth="1"/>
    <col min="13" max="13" width="3.5703125" style="23" customWidth="1"/>
    <col min="14" max="14" width="11.42578125" style="23" customWidth="1"/>
    <col min="15" max="15" width="6.7109375" style="23" customWidth="1"/>
    <col min="16" max="16384" width="9.140625" style="23"/>
  </cols>
  <sheetData>
    <row r="1" spans="1:16" ht="24" customHeight="1">
      <c r="A1" s="538" t="s">
        <v>551</v>
      </c>
      <c r="B1" s="539"/>
      <c r="C1" s="539"/>
      <c r="D1" s="539"/>
      <c r="E1" s="539"/>
      <c r="F1" s="539"/>
      <c r="G1" s="539"/>
      <c r="H1" s="539"/>
      <c r="I1" s="539"/>
      <c r="J1" s="539"/>
      <c r="K1" s="539"/>
      <c r="L1" s="539"/>
      <c r="M1" s="539"/>
      <c r="N1" s="539"/>
    </row>
    <row r="2" spans="1:16" ht="25.5" customHeight="1">
      <c r="A2" s="442" t="s">
        <v>531</v>
      </c>
      <c r="B2" s="443"/>
      <c r="C2" s="443"/>
      <c r="D2" s="443"/>
      <c r="E2" s="443"/>
      <c r="F2" s="443"/>
      <c r="G2" s="443"/>
      <c r="H2" s="443"/>
      <c r="I2" s="443"/>
      <c r="J2" s="443"/>
      <c r="K2" s="443"/>
      <c r="L2" s="443"/>
      <c r="M2" s="443"/>
      <c r="N2" s="444"/>
    </row>
    <row r="3" spans="1:16">
      <c r="A3" s="525"/>
      <c r="B3" s="525"/>
      <c r="C3" s="525"/>
      <c r="D3" s="525"/>
      <c r="E3" s="525"/>
      <c r="F3" s="525"/>
      <c r="G3" s="525"/>
      <c r="H3" s="525"/>
      <c r="I3" s="525"/>
      <c r="J3" s="525"/>
      <c r="K3" s="525"/>
      <c r="L3" s="525"/>
      <c r="M3" s="525"/>
      <c r="N3" s="525"/>
    </row>
    <row r="4" spans="1:16" ht="25.5" customHeight="1">
      <c r="A4" s="535" t="s">
        <v>609</v>
      </c>
      <c r="B4" s="536"/>
      <c r="C4" s="536"/>
      <c r="D4" s="536"/>
      <c r="E4" s="536"/>
      <c r="F4" s="536"/>
      <c r="G4" s="536"/>
      <c r="H4" s="536"/>
      <c r="I4" s="536"/>
      <c r="J4" s="536"/>
      <c r="K4" s="536"/>
      <c r="L4" s="536"/>
      <c r="M4" s="536"/>
      <c r="N4" s="575"/>
    </row>
    <row r="5" spans="1:16" s="25" customFormat="1" ht="37.5" customHeight="1">
      <c r="A5" s="46" t="s">
        <v>204</v>
      </c>
      <c r="B5" s="148" t="s">
        <v>198</v>
      </c>
      <c r="C5" s="550" t="s">
        <v>24</v>
      </c>
      <c r="D5" s="551"/>
      <c r="E5" s="550" t="s">
        <v>25</v>
      </c>
      <c r="F5" s="551"/>
      <c r="G5" s="550" t="s">
        <v>26</v>
      </c>
      <c r="H5" s="571"/>
      <c r="I5" s="571"/>
      <c r="J5" s="551"/>
      <c r="K5" s="550" t="s">
        <v>19</v>
      </c>
      <c r="L5" s="551"/>
      <c r="M5" s="550" t="s">
        <v>232</v>
      </c>
      <c r="N5" s="566"/>
    </row>
    <row r="6" spans="1:16" s="25" customFormat="1" ht="11.25" customHeight="1">
      <c r="A6" s="47">
        <v>1</v>
      </c>
      <c r="B6" s="147">
        <v>2</v>
      </c>
      <c r="C6" s="567">
        <v>3</v>
      </c>
      <c r="D6" s="572"/>
      <c r="E6" s="567">
        <v>4</v>
      </c>
      <c r="F6" s="572"/>
      <c r="G6" s="567">
        <v>5</v>
      </c>
      <c r="H6" s="573"/>
      <c r="I6" s="573"/>
      <c r="J6" s="572"/>
      <c r="K6" s="567" t="s">
        <v>249</v>
      </c>
      <c r="L6" s="572"/>
      <c r="M6" s="567">
        <v>7</v>
      </c>
      <c r="N6" s="568"/>
    </row>
    <row r="7" spans="1:16" ht="57.75" customHeight="1">
      <c r="A7" s="37" t="s">
        <v>20</v>
      </c>
      <c r="B7" s="48" t="s">
        <v>233</v>
      </c>
      <c r="C7" s="569"/>
      <c r="D7" s="574"/>
      <c r="E7" s="563"/>
      <c r="F7" s="564"/>
      <c r="G7" s="563"/>
      <c r="H7" s="564"/>
      <c r="I7" s="564"/>
      <c r="J7" s="565"/>
      <c r="K7" s="552">
        <f>C7-E7-G7</f>
        <v>0</v>
      </c>
      <c r="L7" s="553"/>
      <c r="M7" s="569"/>
      <c r="N7" s="570"/>
    </row>
    <row r="8" spans="1:16" ht="57.75" customHeight="1">
      <c r="A8" s="37" t="s">
        <v>21</v>
      </c>
      <c r="B8" s="48" t="s">
        <v>199</v>
      </c>
      <c r="C8" s="548"/>
      <c r="D8" s="548"/>
      <c r="E8" s="576"/>
      <c r="F8" s="576"/>
      <c r="G8" s="563"/>
      <c r="H8" s="564"/>
      <c r="I8" s="563"/>
      <c r="J8" s="564"/>
      <c r="K8" s="552">
        <f t="shared" ref="K8:K14" si="0">C8-E8-G8</f>
        <v>0</v>
      </c>
      <c r="L8" s="553"/>
      <c r="M8" s="548"/>
      <c r="N8" s="549"/>
    </row>
    <row r="9" spans="1:16" ht="81.75" customHeight="1">
      <c r="A9" s="37" t="s">
        <v>22</v>
      </c>
      <c r="B9" s="48" t="s">
        <v>365</v>
      </c>
      <c r="C9" s="548"/>
      <c r="D9" s="548"/>
      <c r="E9" s="554"/>
      <c r="F9" s="554"/>
      <c r="G9" s="563"/>
      <c r="H9" s="564"/>
      <c r="I9" s="564"/>
      <c r="J9" s="565"/>
      <c r="K9" s="552">
        <f t="shared" si="0"/>
        <v>0</v>
      </c>
      <c r="L9" s="553"/>
      <c r="M9" s="548"/>
      <c r="N9" s="549"/>
    </row>
    <row r="10" spans="1:16" ht="57" customHeight="1">
      <c r="A10" s="37" t="s">
        <v>27</v>
      </c>
      <c r="B10" s="48" t="s">
        <v>366</v>
      </c>
      <c r="C10" s="548"/>
      <c r="D10" s="548"/>
      <c r="E10" s="563"/>
      <c r="F10" s="564"/>
      <c r="G10" s="563"/>
      <c r="H10" s="564"/>
      <c r="I10" s="564"/>
      <c r="J10" s="565"/>
      <c r="K10" s="552">
        <f t="shared" si="0"/>
        <v>0</v>
      </c>
      <c r="L10" s="553"/>
      <c r="M10" s="548"/>
      <c r="N10" s="549"/>
    </row>
    <row r="11" spans="1:16" ht="68.25" customHeight="1">
      <c r="A11" s="37" t="s">
        <v>28</v>
      </c>
      <c r="B11" s="48" t="s">
        <v>550</v>
      </c>
      <c r="C11" s="548"/>
      <c r="D11" s="548"/>
      <c r="E11" s="554"/>
      <c r="F11" s="554"/>
      <c r="G11" s="563"/>
      <c r="H11" s="564"/>
      <c r="I11" s="564"/>
      <c r="J11" s="565"/>
      <c r="K11" s="552">
        <f t="shared" si="0"/>
        <v>0</v>
      </c>
      <c r="L11" s="553"/>
      <c r="M11" s="548"/>
      <c r="N11" s="549"/>
    </row>
    <row r="12" spans="1:16" ht="61.5" customHeight="1">
      <c r="A12" s="37" t="s">
        <v>29</v>
      </c>
      <c r="B12" s="48" t="s">
        <v>638</v>
      </c>
      <c r="C12" s="548"/>
      <c r="D12" s="548"/>
      <c r="E12" s="554"/>
      <c r="F12" s="554"/>
      <c r="G12" s="555"/>
      <c r="H12" s="556"/>
      <c r="I12" s="556"/>
      <c r="J12" s="557"/>
      <c r="K12" s="552">
        <f>C12-E12-G12</f>
        <v>0</v>
      </c>
      <c r="L12" s="553"/>
      <c r="M12" s="548"/>
      <c r="N12" s="549"/>
    </row>
    <row r="13" spans="1:16" ht="45" customHeight="1">
      <c r="A13" s="37" t="s">
        <v>30</v>
      </c>
      <c r="B13" s="48" t="s">
        <v>234</v>
      </c>
      <c r="C13" s="548"/>
      <c r="D13" s="548"/>
      <c r="E13" s="554"/>
      <c r="F13" s="554"/>
      <c r="G13" s="563"/>
      <c r="H13" s="564"/>
      <c r="I13" s="564"/>
      <c r="J13" s="565"/>
      <c r="K13" s="552">
        <f t="shared" si="0"/>
        <v>0</v>
      </c>
      <c r="L13" s="553"/>
      <c r="M13" s="548"/>
      <c r="N13" s="549"/>
    </row>
    <row r="14" spans="1:16" ht="42" customHeight="1">
      <c r="A14" s="105" t="s">
        <v>31</v>
      </c>
      <c r="B14" s="48" t="s">
        <v>367</v>
      </c>
      <c r="C14" s="548"/>
      <c r="D14" s="548"/>
      <c r="E14" s="554"/>
      <c r="F14" s="554"/>
      <c r="G14" s="555"/>
      <c r="H14" s="556"/>
      <c r="I14" s="556"/>
      <c r="J14" s="557"/>
      <c r="K14" s="552">
        <f t="shared" si="0"/>
        <v>0</v>
      </c>
      <c r="L14" s="553"/>
      <c r="M14" s="548"/>
      <c r="N14" s="549"/>
    </row>
    <row r="15" spans="1:16" ht="33.75" customHeight="1">
      <c r="A15" s="49" t="s">
        <v>435</v>
      </c>
      <c r="B15" s="50" t="s">
        <v>200</v>
      </c>
      <c r="C15" s="561"/>
      <c r="D15" s="561"/>
      <c r="E15" s="562"/>
      <c r="F15" s="562"/>
      <c r="G15" s="558"/>
      <c r="H15" s="559"/>
      <c r="I15" s="559"/>
      <c r="J15" s="560"/>
      <c r="K15" s="552">
        <f>C15-E15-G15</f>
        <v>0</v>
      </c>
      <c r="L15" s="553"/>
      <c r="M15" s="546"/>
      <c r="N15" s="547"/>
      <c r="P15" s="51"/>
    </row>
    <row r="16" spans="1:16" ht="30" customHeight="1">
      <c r="A16" s="545" t="s">
        <v>203</v>
      </c>
      <c r="B16" s="456"/>
      <c r="C16" s="456"/>
      <c r="D16" s="456"/>
      <c r="E16" s="456"/>
      <c r="F16" s="456"/>
      <c r="G16" s="456"/>
      <c r="H16" s="456"/>
      <c r="I16" s="456"/>
      <c r="J16" s="456"/>
      <c r="K16" s="543">
        <f>SUM(K7:L15)</f>
        <v>0</v>
      </c>
      <c r="L16" s="544"/>
      <c r="M16" s="541">
        <f>SUM(M7:N15)</f>
        <v>0</v>
      </c>
      <c r="N16" s="542"/>
    </row>
    <row r="17" spans="1:14" ht="9.75" customHeight="1">
      <c r="A17" s="525"/>
      <c r="B17" s="525"/>
      <c r="C17" s="525"/>
      <c r="D17" s="525"/>
      <c r="E17" s="525"/>
      <c r="F17" s="525"/>
      <c r="G17" s="525"/>
      <c r="H17" s="525"/>
      <c r="I17" s="525"/>
      <c r="J17" s="525"/>
      <c r="K17" s="525"/>
      <c r="L17" s="525"/>
      <c r="M17" s="525"/>
      <c r="N17" s="525"/>
    </row>
    <row r="18" spans="1:14" ht="33" customHeight="1">
      <c r="A18" s="535" t="s">
        <v>553</v>
      </c>
      <c r="B18" s="536"/>
      <c r="C18" s="536"/>
      <c r="D18" s="536"/>
      <c r="E18" s="536"/>
      <c r="F18" s="536"/>
      <c r="G18" s="536"/>
      <c r="H18" s="536"/>
      <c r="I18" s="536"/>
      <c r="J18" s="536"/>
      <c r="K18" s="536"/>
      <c r="L18" s="536"/>
      <c r="M18" s="536"/>
      <c r="N18" s="537"/>
    </row>
    <row r="19" spans="1:14" ht="22.5" customHeight="1">
      <c r="A19" s="466" t="s">
        <v>204</v>
      </c>
      <c r="B19" s="389" t="s">
        <v>36</v>
      </c>
      <c r="C19" s="391"/>
      <c r="D19" s="389" t="s">
        <v>19</v>
      </c>
      <c r="E19" s="390"/>
      <c r="F19" s="391"/>
      <c r="G19" s="439" t="s">
        <v>320</v>
      </c>
      <c r="H19" s="540"/>
      <c r="I19" s="540"/>
      <c r="J19" s="540"/>
      <c r="K19" s="540"/>
      <c r="L19" s="540"/>
      <c r="M19" s="540"/>
      <c r="N19" s="458"/>
    </row>
    <row r="20" spans="1:14" ht="14.25" customHeight="1">
      <c r="A20" s="323"/>
      <c r="B20" s="361"/>
      <c r="C20" s="392"/>
      <c r="D20" s="361"/>
      <c r="E20" s="362"/>
      <c r="F20" s="392"/>
      <c r="G20" s="361" t="s">
        <v>321</v>
      </c>
      <c r="H20" s="362"/>
      <c r="I20" s="362"/>
      <c r="J20" s="362"/>
      <c r="K20" s="392"/>
      <c r="L20" s="419" t="s">
        <v>322</v>
      </c>
      <c r="M20" s="490"/>
      <c r="N20" s="475"/>
    </row>
    <row r="21" spans="1:14">
      <c r="A21" s="36">
        <v>1</v>
      </c>
      <c r="B21" s="423">
        <v>2</v>
      </c>
      <c r="C21" s="424"/>
      <c r="D21" s="423">
        <v>3</v>
      </c>
      <c r="E21" s="470"/>
      <c r="F21" s="424"/>
      <c r="G21" s="419">
        <v>4</v>
      </c>
      <c r="H21" s="490"/>
      <c r="I21" s="490"/>
      <c r="J21" s="490"/>
      <c r="K21" s="490"/>
      <c r="L21" s="419">
        <v>5</v>
      </c>
      <c r="M21" s="490"/>
      <c r="N21" s="475"/>
    </row>
    <row r="22" spans="1:14" ht="23.25" customHeight="1">
      <c r="A22" s="37" t="s">
        <v>20</v>
      </c>
      <c r="B22" s="450"/>
      <c r="C22" s="451"/>
      <c r="D22" s="452"/>
      <c r="E22" s="453"/>
      <c r="F22" s="454"/>
      <c r="G22" s="532"/>
      <c r="H22" s="533"/>
      <c r="I22" s="533"/>
      <c r="J22" s="533"/>
      <c r="K22" s="534"/>
      <c r="L22" s="452"/>
      <c r="M22" s="453"/>
      <c r="N22" s="531"/>
    </row>
    <row r="23" spans="1:14" ht="21" customHeight="1">
      <c r="A23" s="37" t="s">
        <v>21</v>
      </c>
      <c r="B23" s="450"/>
      <c r="C23" s="451"/>
      <c r="D23" s="452"/>
      <c r="E23" s="453"/>
      <c r="F23" s="454"/>
      <c r="G23" s="532"/>
      <c r="H23" s="533"/>
      <c r="I23" s="533"/>
      <c r="J23" s="533"/>
      <c r="K23" s="534"/>
      <c r="L23" s="452"/>
      <c r="M23" s="453"/>
      <c r="N23" s="531"/>
    </row>
    <row r="24" spans="1:14" ht="23.25" customHeight="1">
      <c r="A24" s="37" t="s">
        <v>22</v>
      </c>
      <c r="B24" s="262"/>
      <c r="C24" s="263"/>
      <c r="D24" s="264"/>
      <c r="E24" s="265"/>
      <c r="F24" s="266"/>
      <c r="G24" s="532"/>
      <c r="H24" s="533"/>
      <c r="I24" s="533"/>
      <c r="J24" s="533"/>
      <c r="K24" s="534"/>
      <c r="L24" s="452"/>
      <c r="M24" s="453"/>
      <c r="N24" s="531"/>
    </row>
    <row r="25" spans="1:14" ht="23.25" customHeight="1">
      <c r="A25" s="37" t="s">
        <v>27</v>
      </c>
      <c r="B25" s="226"/>
      <c r="C25" s="227"/>
      <c r="D25" s="228"/>
      <c r="E25" s="229"/>
      <c r="F25" s="230"/>
      <c r="G25" s="268"/>
      <c r="H25" s="269"/>
      <c r="I25" s="269"/>
      <c r="J25" s="269"/>
      <c r="K25" s="270"/>
      <c r="L25" s="228"/>
      <c r="M25" s="229"/>
      <c r="N25" s="282"/>
    </row>
    <row r="26" spans="1:14" ht="23.25" customHeight="1">
      <c r="A26" s="37" t="s">
        <v>28</v>
      </c>
      <c r="B26" s="226"/>
      <c r="C26" s="227"/>
      <c r="D26" s="228"/>
      <c r="E26" s="229"/>
      <c r="F26" s="230"/>
      <c r="G26" s="268"/>
      <c r="H26" s="269"/>
      <c r="I26" s="269"/>
      <c r="J26" s="269"/>
      <c r="K26" s="270"/>
      <c r="L26" s="228"/>
      <c r="M26" s="229"/>
      <c r="N26" s="282"/>
    </row>
    <row r="27" spans="1:14" ht="21.75" customHeight="1">
      <c r="A27" s="37" t="s">
        <v>29</v>
      </c>
      <c r="B27" s="450"/>
      <c r="C27" s="451"/>
      <c r="D27" s="452"/>
      <c r="E27" s="453"/>
      <c r="F27" s="454"/>
      <c r="G27" s="532"/>
      <c r="H27" s="533"/>
      <c r="I27" s="533"/>
      <c r="J27" s="533"/>
      <c r="K27" s="534"/>
      <c r="L27" s="452"/>
      <c r="M27" s="453"/>
      <c r="N27" s="531"/>
    </row>
    <row r="28" spans="1:14" ht="29.25" customHeight="1">
      <c r="A28" s="224" t="s">
        <v>552</v>
      </c>
      <c r="B28" s="225"/>
      <c r="C28" s="252"/>
      <c r="D28" s="467">
        <f>SUM(D22:F27)</f>
        <v>0</v>
      </c>
      <c r="E28" s="468"/>
      <c r="F28" s="469"/>
      <c r="G28" s="467">
        <f>SUM(G22:K27)</f>
        <v>0</v>
      </c>
      <c r="H28" s="468"/>
      <c r="I28" s="468"/>
      <c r="J28" s="468"/>
      <c r="K28" s="469"/>
      <c r="L28" s="467">
        <f>SUM(L22:N27)</f>
        <v>0</v>
      </c>
      <c r="M28" s="468"/>
      <c r="N28" s="469"/>
    </row>
    <row r="29" spans="1:14">
      <c r="A29" s="525"/>
      <c r="B29" s="525"/>
      <c r="C29" s="525"/>
      <c r="D29" s="525"/>
      <c r="E29" s="525"/>
      <c r="F29" s="525"/>
      <c r="G29" s="525"/>
      <c r="H29" s="525"/>
      <c r="I29" s="525"/>
      <c r="J29" s="525"/>
      <c r="K29" s="525"/>
      <c r="L29" s="525"/>
      <c r="M29" s="525"/>
      <c r="N29" s="525"/>
    </row>
    <row r="30" spans="1:14" ht="22.5" customHeight="1">
      <c r="A30" s="495" t="s">
        <v>554</v>
      </c>
      <c r="B30" s="496"/>
      <c r="C30" s="496"/>
      <c r="D30" s="497"/>
      <c r="E30" s="526" t="s">
        <v>19</v>
      </c>
      <c r="F30" s="527"/>
      <c r="G30" s="527"/>
      <c r="H30" s="527"/>
      <c r="I30" s="527"/>
      <c r="J30" s="507"/>
      <c r="K30" s="504" t="s">
        <v>320</v>
      </c>
      <c r="L30" s="505"/>
      <c r="M30" s="505"/>
      <c r="N30" s="506"/>
    </row>
    <row r="31" spans="1:14" ht="15.75" customHeight="1">
      <c r="A31" s="498"/>
      <c r="B31" s="499"/>
      <c r="C31" s="499"/>
      <c r="D31" s="500"/>
      <c r="E31" s="528"/>
      <c r="F31" s="529"/>
      <c r="G31" s="529"/>
      <c r="H31" s="529"/>
      <c r="I31" s="529"/>
      <c r="J31" s="530"/>
      <c r="K31" s="504" t="s">
        <v>321</v>
      </c>
      <c r="L31" s="506"/>
      <c r="M31" s="504" t="s">
        <v>322</v>
      </c>
      <c r="N31" s="506"/>
    </row>
    <row r="32" spans="1:14" ht="23.25" customHeight="1">
      <c r="A32" s="501"/>
      <c r="B32" s="502"/>
      <c r="C32" s="502"/>
      <c r="D32" s="503"/>
      <c r="E32" s="467">
        <f>K16+D28</f>
        <v>0</v>
      </c>
      <c r="F32" s="468"/>
      <c r="G32" s="468"/>
      <c r="H32" s="468"/>
      <c r="I32" s="468"/>
      <c r="J32" s="469"/>
      <c r="K32" s="467">
        <f>M16+G28</f>
        <v>0</v>
      </c>
      <c r="L32" s="469"/>
      <c r="M32" s="467">
        <f>L28</f>
        <v>0</v>
      </c>
      <c r="N32" s="469"/>
    </row>
    <row r="33" spans="1:14">
      <c r="A33" s="271"/>
      <c r="B33" s="271"/>
      <c r="C33" s="271"/>
      <c r="D33" s="271"/>
      <c r="E33" s="271"/>
      <c r="F33" s="271"/>
      <c r="G33" s="271"/>
      <c r="H33" s="271"/>
      <c r="I33" s="271"/>
      <c r="J33" s="271"/>
      <c r="K33" s="271"/>
      <c r="L33" s="271"/>
      <c r="M33" s="271"/>
      <c r="N33" s="271"/>
    </row>
    <row r="34" spans="1:14" ht="1.5" customHeight="1">
      <c r="A34" s="271"/>
      <c r="B34" s="271"/>
      <c r="C34" s="271"/>
      <c r="D34" s="271"/>
      <c r="E34" s="271"/>
      <c r="F34" s="271"/>
      <c r="G34" s="271"/>
      <c r="H34" s="271"/>
      <c r="I34" s="271"/>
      <c r="J34" s="271"/>
      <c r="K34" s="271"/>
      <c r="L34" s="271"/>
      <c r="M34" s="271"/>
      <c r="N34" s="271"/>
    </row>
    <row r="35" spans="1:14">
      <c r="A35" s="235"/>
      <c r="B35" s="235"/>
      <c r="C35" s="235"/>
      <c r="D35" s="235"/>
      <c r="E35" s="235"/>
      <c r="F35" s="235"/>
      <c r="G35" s="235"/>
      <c r="H35" s="235"/>
      <c r="I35" s="235"/>
      <c r="J35" s="235"/>
      <c r="K35" s="235"/>
      <c r="L35" s="235"/>
      <c r="M35" s="235"/>
      <c r="N35" s="235"/>
    </row>
  </sheetData>
  <sheetProtection algorithmName="SHA-512" hashValue="g1kBob3o8rHfmIntixLZgT3nf0qVs8MzEbX89RFDmnq5eFJRKSK+sWPNkFp1rky4U1HQz520OFBa1vTYk4pTWQ==" saltValue="Uqa9jvfxlhqxiJxuuQVU5Q==" spinCount="100000" sheet="1" objects="1" scenarios="1" selectLockedCells="1"/>
  <protectedRanges>
    <protectedRange sqref="L27" name="Raspon1_1_2"/>
  </protectedRanges>
  <mergeCells count="101">
    <mergeCell ref="A2:N2"/>
    <mergeCell ref="M5:N5"/>
    <mergeCell ref="M6:N6"/>
    <mergeCell ref="M7:N7"/>
    <mergeCell ref="M8:N8"/>
    <mergeCell ref="G5:J5"/>
    <mergeCell ref="C5:D5"/>
    <mergeCell ref="K8:L8"/>
    <mergeCell ref="C6:D6"/>
    <mergeCell ref="E6:F6"/>
    <mergeCell ref="K6:L6"/>
    <mergeCell ref="G7:J7"/>
    <mergeCell ref="A3:N3"/>
    <mergeCell ref="G6:J6"/>
    <mergeCell ref="E7:F7"/>
    <mergeCell ref="K7:L7"/>
    <mergeCell ref="C7:D7"/>
    <mergeCell ref="A4:N4"/>
    <mergeCell ref="G8:H8"/>
    <mergeCell ref="I8:J8"/>
    <mergeCell ref="E8:F8"/>
    <mergeCell ref="C14:D14"/>
    <mergeCell ref="C10:D10"/>
    <mergeCell ref="C8:D8"/>
    <mergeCell ref="C12:D12"/>
    <mergeCell ref="E12:F12"/>
    <mergeCell ref="K12:L12"/>
    <mergeCell ref="G15:J15"/>
    <mergeCell ref="G14:J14"/>
    <mergeCell ref="C15:D15"/>
    <mergeCell ref="E15:F15"/>
    <mergeCell ref="C13:D13"/>
    <mergeCell ref="E13:F13"/>
    <mergeCell ref="G9:J9"/>
    <mergeCell ref="G10:J10"/>
    <mergeCell ref="C9:D9"/>
    <mergeCell ref="C11:D11"/>
    <mergeCell ref="E11:F11"/>
    <mergeCell ref="G11:J11"/>
    <mergeCell ref="G13:J13"/>
    <mergeCell ref="E10:F10"/>
    <mergeCell ref="M9:N9"/>
    <mergeCell ref="K11:L11"/>
    <mergeCell ref="M14:N14"/>
    <mergeCell ref="K13:L13"/>
    <mergeCell ref="K5:L5"/>
    <mergeCell ref="K10:L10"/>
    <mergeCell ref="E9:F9"/>
    <mergeCell ref="E14:F14"/>
    <mergeCell ref="M10:N10"/>
    <mergeCell ref="K9:L9"/>
    <mergeCell ref="G12:J12"/>
    <mergeCell ref="M12:N12"/>
    <mergeCell ref="A18:N18"/>
    <mergeCell ref="A1:N1"/>
    <mergeCell ref="A17:N17"/>
    <mergeCell ref="G19:N19"/>
    <mergeCell ref="L20:N20"/>
    <mergeCell ref="L21:N21"/>
    <mergeCell ref="L22:N22"/>
    <mergeCell ref="L23:N23"/>
    <mergeCell ref="L24:N24"/>
    <mergeCell ref="D23:F23"/>
    <mergeCell ref="A19:A20"/>
    <mergeCell ref="B19:C20"/>
    <mergeCell ref="D19:F20"/>
    <mergeCell ref="B21:C21"/>
    <mergeCell ref="D21:F21"/>
    <mergeCell ref="M16:N16"/>
    <mergeCell ref="K16:L16"/>
    <mergeCell ref="A16:J16"/>
    <mergeCell ref="M15:N15"/>
    <mergeCell ref="M11:N11"/>
    <mergeCell ref="M13:N13"/>
    <mergeCell ref="E5:F5"/>
    <mergeCell ref="K15:L15"/>
    <mergeCell ref="K14:L14"/>
    <mergeCell ref="L27:N27"/>
    <mergeCell ref="L28:N28"/>
    <mergeCell ref="G20:K20"/>
    <mergeCell ref="B22:C22"/>
    <mergeCell ref="D22:F22"/>
    <mergeCell ref="B23:C23"/>
    <mergeCell ref="G23:K23"/>
    <mergeCell ref="G24:K24"/>
    <mergeCell ref="G27:K27"/>
    <mergeCell ref="G28:K28"/>
    <mergeCell ref="G21:K21"/>
    <mergeCell ref="G22:K22"/>
    <mergeCell ref="B27:C27"/>
    <mergeCell ref="D27:F27"/>
    <mergeCell ref="D28:F28"/>
    <mergeCell ref="A29:N29"/>
    <mergeCell ref="A30:D32"/>
    <mergeCell ref="K31:L31"/>
    <mergeCell ref="K32:L32"/>
    <mergeCell ref="K30:N30"/>
    <mergeCell ref="M31:N31"/>
    <mergeCell ref="M32:N32"/>
    <mergeCell ref="E30:J31"/>
    <mergeCell ref="E32:J32"/>
  </mergeCells>
  <phoneticPr fontId="0" type="noConversion"/>
  <pageMargins left="0.43307086614173229" right="0.43307086614173229" top="0.43307086614173229" bottom="0.43307086614173229" header="0.19685039370078741" footer="0.19685039370078741"/>
  <pageSetup paperSize="9" scale="79" orientation="portrait" verticalDpi="300" r:id="rId1"/>
  <headerFooter alignWithMargins="0">
    <oddFooter>&amp;R&amp;8&amp;A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view="pageBreakPreview" topLeftCell="A13" zoomScaleNormal="100" zoomScaleSheetLayoutView="100" workbookViewId="0">
      <selection activeCell="B41" sqref="B41"/>
    </sheetView>
  </sheetViews>
  <sheetFormatPr defaultColWidth="9.140625" defaultRowHeight="12.75"/>
  <cols>
    <col min="1" max="1" width="2.5703125" style="3" customWidth="1"/>
    <col min="2" max="2" width="11.7109375" style="3" customWidth="1"/>
    <col min="3" max="3" width="16.5703125" style="3" customWidth="1"/>
    <col min="4" max="4" width="13.7109375" style="3" customWidth="1"/>
    <col min="5" max="5" width="13.85546875" style="3" customWidth="1"/>
    <col min="6" max="6" width="11.5703125" style="3" customWidth="1"/>
    <col min="7" max="7" width="6.28515625" style="3" customWidth="1"/>
    <col min="8" max="8" width="5" style="3" customWidth="1"/>
    <col min="9" max="9" width="11.140625" style="3" customWidth="1"/>
    <col min="10" max="10" width="11.5703125" style="3" customWidth="1"/>
    <col min="11" max="11" width="6.7109375" style="3" customWidth="1"/>
    <col min="12" max="16384" width="9.140625" style="3"/>
  </cols>
  <sheetData>
    <row r="1" spans="1:11" ht="21.75" customHeight="1">
      <c r="A1" s="615" t="s">
        <v>225</v>
      </c>
      <c r="B1" s="615"/>
      <c r="C1" s="615"/>
      <c r="D1" s="615"/>
      <c r="E1" s="615"/>
      <c r="F1" s="615"/>
      <c r="G1" s="615"/>
      <c r="H1" s="615"/>
      <c r="I1" s="615"/>
      <c r="J1" s="615"/>
    </row>
    <row r="2" spans="1:11" s="4" customFormat="1" ht="51.75" customHeight="1">
      <c r="A2" s="664" t="s">
        <v>626</v>
      </c>
      <c r="B2" s="665"/>
      <c r="C2" s="665"/>
      <c r="D2" s="665"/>
      <c r="E2" s="665"/>
      <c r="F2" s="665"/>
      <c r="G2" s="665"/>
      <c r="H2" s="665"/>
      <c r="I2" s="665"/>
      <c r="J2" s="666"/>
    </row>
    <row r="3" spans="1:11" s="4" customFormat="1" ht="19.5" customHeight="1">
      <c r="A3" s="667" t="s">
        <v>288</v>
      </c>
      <c r="B3" s="668"/>
      <c r="C3" s="668"/>
      <c r="D3" s="669"/>
      <c r="E3" s="670"/>
      <c r="F3" s="670"/>
      <c r="G3" s="670"/>
      <c r="H3" s="670"/>
      <c r="I3" s="670"/>
      <c r="J3" s="671"/>
    </row>
    <row r="4" spans="1:11" s="4" customFormat="1" ht="6.6" customHeight="1">
      <c r="A4" s="615"/>
      <c r="B4" s="615"/>
      <c r="C4" s="615"/>
      <c r="D4" s="615"/>
      <c r="E4" s="615"/>
      <c r="F4" s="615"/>
      <c r="G4" s="615"/>
      <c r="H4" s="615"/>
      <c r="I4" s="615"/>
      <c r="J4" s="615"/>
    </row>
    <row r="5" spans="1:11" ht="24" customHeight="1">
      <c r="A5" s="661" t="s">
        <v>610</v>
      </c>
      <c r="B5" s="662"/>
      <c r="C5" s="662"/>
      <c r="D5" s="662"/>
      <c r="E5" s="662"/>
      <c r="F5" s="662"/>
      <c r="G5" s="662"/>
      <c r="H5" s="662"/>
      <c r="I5" s="662"/>
      <c r="J5" s="663"/>
    </row>
    <row r="6" spans="1:11" ht="24" customHeight="1">
      <c r="A6" s="602" t="s">
        <v>560</v>
      </c>
      <c r="B6" s="603"/>
      <c r="C6" s="603"/>
      <c r="D6" s="603"/>
      <c r="E6" s="603"/>
      <c r="F6" s="603"/>
      <c r="G6" s="603"/>
      <c r="H6" s="603"/>
      <c r="I6" s="603"/>
      <c r="J6" s="604"/>
    </row>
    <row r="7" spans="1:11" s="8" customFormat="1" ht="24" customHeight="1">
      <c r="A7" s="653" t="s">
        <v>204</v>
      </c>
      <c r="B7" s="655" t="s">
        <v>227</v>
      </c>
      <c r="C7" s="655" t="s">
        <v>563</v>
      </c>
      <c r="D7" s="658" t="s">
        <v>23</v>
      </c>
      <c r="E7" s="659"/>
      <c r="F7" s="600" t="s">
        <v>201</v>
      </c>
      <c r="G7" s="600" t="s">
        <v>202</v>
      </c>
      <c r="H7" s="600"/>
      <c r="I7" s="590" t="s">
        <v>228</v>
      </c>
      <c r="J7" s="591"/>
    </row>
    <row r="8" spans="1:11" s="8" customFormat="1" ht="28.5" customHeight="1">
      <c r="A8" s="654"/>
      <c r="B8" s="656"/>
      <c r="C8" s="657"/>
      <c r="D8" s="42" t="s">
        <v>287</v>
      </c>
      <c r="E8" s="42" t="s">
        <v>226</v>
      </c>
      <c r="F8" s="660"/>
      <c r="G8" s="601"/>
      <c r="H8" s="601"/>
      <c r="I8" s="267" t="s">
        <v>321</v>
      </c>
      <c r="J8" s="275" t="s">
        <v>322</v>
      </c>
    </row>
    <row r="9" spans="1:11" s="8" customFormat="1" ht="12" customHeight="1">
      <c r="A9" s="27">
        <v>1</v>
      </c>
      <c r="B9" s="232">
        <v>2</v>
      </c>
      <c r="C9" s="232">
        <v>3</v>
      </c>
      <c r="D9" s="29">
        <v>4</v>
      </c>
      <c r="E9" s="29">
        <v>5</v>
      </c>
      <c r="F9" s="29" t="s">
        <v>230</v>
      </c>
      <c r="G9" s="578" t="s">
        <v>229</v>
      </c>
      <c r="H9" s="578"/>
      <c r="I9" s="232">
        <v>8</v>
      </c>
      <c r="J9" s="284">
        <v>9</v>
      </c>
      <c r="K9" s="285"/>
    </row>
    <row r="10" spans="1:11" s="5" customFormat="1" ht="20.25" customHeight="1">
      <c r="A10" s="30" t="s">
        <v>20</v>
      </c>
      <c r="B10" s="43"/>
      <c r="C10" s="43"/>
      <c r="D10" s="28"/>
      <c r="E10" s="43"/>
      <c r="F10" s="290">
        <f>IF((B10-C10+E10)&lt;0, B10-C10+E10, IF((B10-C10+E10)=0,0,""))</f>
        <v>0</v>
      </c>
      <c r="G10" s="598">
        <f>IF((B10-C10+E10)&gt;0, B10-C10+E10, IF((B10-C10+E10)=0, 0, ""))</f>
        <v>0</v>
      </c>
      <c r="H10" s="599"/>
      <c r="I10" s="31"/>
      <c r="J10" s="248"/>
    </row>
    <row r="11" spans="1:11" s="5" customFormat="1" ht="20.25" customHeight="1">
      <c r="A11" s="30" t="s">
        <v>21</v>
      </c>
      <c r="B11" s="43"/>
      <c r="C11" s="43"/>
      <c r="D11" s="28"/>
      <c r="E11" s="43"/>
      <c r="F11" s="290">
        <f t="shared" ref="F11:F12" si="0">IF((B11-C11+E11)&lt;0, B11-C11+E11, IF((B11-C11+E11)=0,0,""))</f>
        <v>0</v>
      </c>
      <c r="G11" s="598">
        <f t="shared" ref="G11:G12" si="1">IF((B11-C11+E11)&gt;0, B11-C11+E11, IF((B11-C11+E11)=0, 0, ""))</f>
        <v>0</v>
      </c>
      <c r="H11" s="599"/>
      <c r="I11" s="31"/>
      <c r="J11" s="248"/>
    </row>
    <row r="12" spans="1:11" s="5" customFormat="1" ht="20.25" customHeight="1">
      <c r="A12" s="198" t="s">
        <v>22</v>
      </c>
      <c r="B12" s="199"/>
      <c r="C12" s="199"/>
      <c r="D12" s="195"/>
      <c r="E12" s="199"/>
      <c r="F12" s="290">
        <f t="shared" si="0"/>
        <v>0</v>
      </c>
      <c r="G12" s="598">
        <f t="shared" si="1"/>
        <v>0</v>
      </c>
      <c r="H12" s="599"/>
      <c r="I12" s="250"/>
      <c r="J12" s="249"/>
    </row>
    <row r="13" spans="1:11" ht="20.25" customHeight="1">
      <c r="A13" s="602" t="s">
        <v>561</v>
      </c>
      <c r="B13" s="603"/>
      <c r="C13" s="603"/>
      <c r="D13" s="603"/>
      <c r="E13" s="603"/>
      <c r="F13" s="603"/>
      <c r="G13" s="603"/>
      <c r="H13" s="603"/>
      <c r="I13" s="603"/>
      <c r="J13" s="604"/>
    </row>
    <row r="14" spans="1:11" ht="20.25" customHeight="1">
      <c r="A14" s="278" t="s">
        <v>204</v>
      </c>
      <c r="B14" s="592" t="s">
        <v>36</v>
      </c>
      <c r="C14" s="593"/>
      <c r="D14" s="593"/>
      <c r="E14" s="594"/>
      <c r="F14" s="595"/>
      <c r="G14" s="596"/>
      <c r="H14" s="596"/>
      <c r="I14" s="596"/>
      <c r="J14" s="597"/>
    </row>
    <row r="15" spans="1:11" ht="20.25" customHeight="1">
      <c r="A15" s="30" t="s">
        <v>20</v>
      </c>
      <c r="B15" s="584"/>
      <c r="C15" s="585"/>
      <c r="D15" s="585"/>
      <c r="E15" s="586"/>
      <c r="F15" s="286"/>
      <c r="G15" s="421"/>
      <c r="H15" s="422"/>
      <c r="I15" s="286"/>
      <c r="J15" s="287"/>
    </row>
    <row r="16" spans="1:11" ht="18.75" customHeight="1">
      <c r="A16" s="30" t="s">
        <v>21</v>
      </c>
      <c r="B16" s="584"/>
      <c r="C16" s="585"/>
      <c r="D16" s="585"/>
      <c r="E16" s="586"/>
      <c r="F16" s="286"/>
      <c r="G16" s="421"/>
      <c r="H16" s="422"/>
      <c r="I16" s="31"/>
      <c r="J16" s="248"/>
    </row>
    <row r="17" spans="1:10" ht="19.5" customHeight="1">
      <c r="A17" s="198" t="s">
        <v>22</v>
      </c>
      <c r="B17" s="587"/>
      <c r="C17" s="588"/>
      <c r="D17" s="588"/>
      <c r="E17" s="589"/>
      <c r="F17" s="286"/>
      <c r="G17" s="421"/>
      <c r="H17" s="422"/>
      <c r="I17" s="250"/>
      <c r="J17" s="249"/>
    </row>
    <row r="18" spans="1:10" ht="20.25" customHeight="1">
      <c r="A18" s="579" t="s">
        <v>562</v>
      </c>
      <c r="B18" s="580"/>
      <c r="C18" s="580"/>
      <c r="D18" s="580"/>
      <c r="E18" s="581"/>
      <c r="F18" s="276">
        <f>SUM(F10:F12,F15:F17)</f>
        <v>0</v>
      </c>
      <c r="G18" s="582">
        <f>SUM(G10:H12,G15:H17)</f>
        <v>0</v>
      </c>
      <c r="H18" s="583"/>
      <c r="I18" s="276">
        <f>SUM(I10:I12,I15:I17)</f>
        <v>0</v>
      </c>
      <c r="J18" s="277">
        <f>SUM(J10:J12,J15:J17)</f>
        <v>0</v>
      </c>
    </row>
    <row r="19" spans="1:10" ht="7.9" customHeight="1">
      <c r="A19" s="577"/>
      <c r="B19" s="577"/>
      <c r="C19" s="577"/>
      <c r="D19" s="577"/>
      <c r="E19" s="577"/>
      <c r="F19" s="577"/>
      <c r="G19" s="577"/>
      <c r="H19" s="577"/>
      <c r="I19" s="577"/>
      <c r="J19" s="577"/>
    </row>
    <row r="20" spans="1:10" ht="29.25" customHeight="1">
      <c r="A20" s="459" t="s">
        <v>611</v>
      </c>
      <c r="B20" s="460"/>
      <c r="C20" s="460"/>
      <c r="D20" s="460"/>
      <c r="E20" s="652"/>
      <c r="F20" s="200"/>
      <c r="G20" s="582">
        <f>D38</f>
        <v>0</v>
      </c>
      <c r="H20" s="583"/>
      <c r="I20" s="200"/>
      <c r="J20" s="200"/>
    </row>
    <row r="21" spans="1:10" ht="7.9" customHeight="1">
      <c r="A21" s="615"/>
      <c r="B21" s="615"/>
      <c r="C21" s="615"/>
      <c r="D21" s="615"/>
      <c r="E21" s="615"/>
      <c r="F21" s="615"/>
      <c r="G21" s="615"/>
      <c r="H21" s="615"/>
      <c r="I21" s="615"/>
      <c r="J21" s="615"/>
    </row>
    <row r="22" spans="1:10" ht="31.5" customHeight="1">
      <c r="A22" s="459" t="s">
        <v>627</v>
      </c>
      <c r="B22" s="460"/>
      <c r="C22" s="460"/>
      <c r="D22" s="460"/>
      <c r="E22" s="652"/>
      <c r="F22" s="200"/>
      <c r="G22" s="582">
        <f>G18-G20</f>
        <v>0</v>
      </c>
      <c r="H22" s="583"/>
      <c r="I22" s="293">
        <f>I18</f>
        <v>0</v>
      </c>
      <c r="J22" s="293">
        <f>J18</f>
        <v>0</v>
      </c>
    </row>
    <row r="23" spans="1:10" ht="7.9" customHeight="1">
      <c r="A23" s="615"/>
      <c r="B23" s="615"/>
      <c r="C23" s="615"/>
      <c r="D23" s="615"/>
      <c r="E23" s="615"/>
      <c r="F23" s="615"/>
      <c r="G23" s="615"/>
      <c r="H23" s="615"/>
      <c r="I23" s="615"/>
      <c r="J23" s="615"/>
    </row>
    <row r="24" spans="1:10" ht="31.5" customHeight="1">
      <c r="A24" s="535" t="s">
        <v>565</v>
      </c>
      <c r="B24" s="536"/>
      <c r="C24" s="536"/>
      <c r="D24" s="536"/>
      <c r="E24" s="536"/>
      <c r="F24" s="536"/>
      <c r="G24" s="536"/>
      <c r="H24" s="536"/>
      <c r="I24" s="467">
        <f>'STR. 9'!D26</f>
        <v>0</v>
      </c>
      <c r="J24" s="469"/>
    </row>
    <row r="25" spans="1:10" ht="7.9" customHeight="1">
      <c r="A25" s="615"/>
      <c r="B25" s="615"/>
      <c r="C25" s="615"/>
      <c r="D25" s="615"/>
      <c r="E25" s="615"/>
      <c r="F25" s="615"/>
      <c r="G25" s="615"/>
      <c r="H25" s="615"/>
      <c r="I25" s="615"/>
      <c r="J25" s="615"/>
    </row>
    <row r="26" spans="1:10" ht="24" customHeight="1">
      <c r="A26" s="535" t="s">
        <v>564</v>
      </c>
      <c r="B26" s="536"/>
      <c r="C26" s="536"/>
      <c r="D26" s="536"/>
      <c r="E26" s="536"/>
      <c r="F26" s="536"/>
      <c r="G26" s="536"/>
      <c r="H26" s="536"/>
      <c r="I26" s="536"/>
      <c r="J26" s="537"/>
    </row>
    <row r="27" spans="1:10" s="8" customFormat="1" ht="18" customHeight="1">
      <c r="A27" s="102" t="s">
        <v>204</v>
      </c>
      <c r="B27" s="649" t="s">
        <v>205</v>
      </c>
      <c r="C27" s="649"/>
      <c r="D27" s="649"/>
      <c r="E27" s="649"/>
      <c r="F27" s="649" t="s">
        <v>18</v>
      </c>
      <c r="G27" s="649"/>
      <c r="H27" s="649"/>
      <c r="I27" s="650"/>
      <c r="J27" s="651"/>
    </row>
    <row r="28" spans="1:10" s="8" customFormat="1" ht="12" customHeight="1">
      <c r="A28" s="47">
        <v>1</v>
      </c>
      <c r="B28" s="643">
        <v>2</v>
      </c>
      <c r="C28" s="643"/>
      <c r="D28" s="643"/>
      <c r="E28" s="643"/>
      <c r="F28" s="643">
        <v>3</v>
      </c>
      <c r="G28" s="643"/>
      <c r="H28" s="643"/>
      <c r="I28" s="644"/>
      <c r="J28" s="645"/>
    </row>
    <row r="29" spans="1:10" ht="20.25" customHeight="1">
      <c r="A29" s="103" t="s">
        <v>20</v>
      </c>
      <c r="B29" s="605" t="s">
        <v>206</v>
      </c>
      <c r="C29" s="605"/>
      <c r="D29" s="605"/>
      <c r="E29" s="605"/>
      <c r="F29" s="606"/>
      <c r="G29" s="606"/>
      <c r="H29" s="606"/>
      <c r="I29" s="632"/>
      <c r="J29" s="633"/>
    </row>
    <row r="30" spans="1:10" ht="23.25" customHeight="1">
      <c r="A30" s="103" t="s">
        <v>21</v>
      </c>
      <c r="B30" s="646" t="s">
        <v>566</v>
      </c>
      <c r="C30" s="647"/>
      <c r="D30" s="647"/>
      <c r="E30" s="648"/>
      <c r="F30" s="606"/>
      <c r="G30" s="606"/>
      <c r="H30" s="606"/>
      <c r="I30" s="632"/>
      <c r="J30" s="633"/>
    </row>
    <row r="31" spans="1:10" ht="20.25" customHeight="1">
      <c r="A31" s="103" t="s">
        <v>22</v>
      </c>
      <c r="B31" s="605" t="s">
        <v>307</v>
      </c>
      <c r="C31" s="605"/>
      <c r="D31" s="605"/>
      <c r="E31" s="605"/>
      <c r="F31" s="606"/>
      <c r="G31" s="606"/>
      <c r="H31" s="606"/>
      <c r="I31" s="632"/>
      <c r="J31" s="633"/>
    </row>
    <row r="32" spans="1:10" ht="20.25" customHeight="1">
      <c r="A32" s="201" t="s">
        <v>27</v>
      </c>
      <c r="B32" s="634" t="s">
        <v>207</v>
      </c>
      <c r="C32" s="634"/>
      <c r="D32" s="634"/>
      <c r="E32" s="634"/>
      <c r="F32" s="635"/>
      <c r="G32" s="635"/>
      <c r="H32" s="635"/>
      <c r="I32" s="636"/>
      <c r="J32" s="637"/>
    </row>
    <row r="33" spans="1:10" ht="20.25" customHeight="1">
      <c r="A33" s="462" t="s">
        <v>567</v>
      </c>
      <c r="B33" s="463"/>
      <c r="C33" s="463"/>
      <c r="D33" s="463"/>
      <c r="E33" s="638"/>
      <c r="F33" s="639">
        <f>SUM(F29:J32)</f>
        <v>0</v>
      </c>
      <c r="G33" s="640"/>
      <c r="H33" s="640"/>
      <c r="I33" s="641"/>
      <c r="J33" s="642"/>
    </row>
    <row r="34" spans="1:10" ht="8.4499999999999993" customHeight="1">
      <c r="A34" s="615"/>
      <c r="B34" s="615"/>
      <c r="C34" s="615"/>
      <c r="D34" s="615"/>
      <c r="E34" s="615"/>
      <c r="F34" s="615"/>
      <c r="G34" s="615"/>
      <c r="H34" s="615"/>
      <c r="I34" s="615"/>
      <c r="J34" s="615"/>
    </row>
    <row r="35" spans="1:10" ht="24" customHeight="1">
      <c r="A35" s="535" t="s">
        <v>568</v>
      </c>
      <c r="B35" s="536"/>
      <c r="C35" s="536"/>
      <c r="D35" s="536"/>
      <c r="E35" s="536"/>
      <c r="F35" s="536"/>
      <c r="G35" s="536"/>
      <c r="H35" s="536"/>
      <c r="I35" s="536"/>
      <c r="J35" s="537"/>
    </row>
    <row r="36" spans="1:10" s="44" customFormat="1" ht="35.25" customHeight="1">
      <c r="A36" s="46" t="s">
        <v>204</v>
      </c>
      <c r="B36" s="104" t="s">
        <v>37</v>
      </c>
      <c r="C36" s="236" t="s">
        <v>208</v>
      </c>
      <c r="D36" s="236" t="s">
        <v>38</v>
      </c>
      <c r="E36" s="236" t="s">
        <v>569</v>
      </c>
      <c r="F36" s="616" t="s">
        <v>39</v>
      </c>
      <c r="G36" s="616"/>
      <c r="H36" s="616"/>
      <c r="I36" s="617"/>
      <c r="J36" s="618"/>
    </row>
    <row r="37" spans="1:10" s="8" customFormat="1" ht="12" customHeight="1">
      <c r="A37" s="47">
        <v>1</v>
      </c>
      <c r="B37" s="233">
        <v>2</v>
      </c>
      <c r="C37" s="233">
        <v>3</v>
      </c>
      <c r="D37" s="231">
        <v>4</v>
      </c>
      <c r="E37" s="291">
        <v>5</v>
      </c>
      <c r="F37" s="619" t="s">
        <v>231</v>
      </c>
      <c r="G37" s="619"/>
      <c r="H37" s="619"/>
      <c r="I37" s="567"/>
      <c r="J37" s="620"/>
    </row>
    <row r="38" spans="1:10" ht="20.25" customHeight="1">
      <c r="A38" s="105" t="s">
        <v>20</v>
      </c>
      <c r="B38" s="28"/>
      <c r="C38" s="43"/>
      <c r="D38" s="43"/>
      <c r="E38" s="294">
        <f>'STR. 5'!F18</f>
        <v>0</v>
      </c>
      <c r="F38" s="610">
        <f>IF(D38&lt;&gt;"", C38-D38, C38+E38)</f>
        <v>0</v>
      </c>
      <c r="G38" s="610"/>
      <c r="H38" s="610"/>
      <c r="I38" s="598"/>
      <c r="J38" s="611"/>
    </row>
    <row r="39" spans="1:10" ht="20.25" customHeight="1">
      <c r="A39" s="105" t="s">
        <v>21</v>
      </c>
      <c r="B39" s="28"/>
      <c r="C39" s="43"/>
      <c r="D39" s="43"/>
      <c r="E39" s="295">
        <f>'STR. 5'!F18</f>
        <v>0</v>
      </c>
      <c r="F39" s="610">
        <f t="shared" ref="F39:F43" si="2">IF(D39&lt;&gt;"", C39-D39, C39+E39)</f>
        <v>0</v>
      </c>
      <c r="G39" s="610"/>
      <c r="H39" s="610"/>
      <c r="I39" s="598"/>
      <c r="J39" s="611"/>
    </row>
    <row r="40" spans="1:10" ht="20.25" customHeight="1">
      <c r="A40" s="105" t="s">
        <v>22</v>
      </c>
      <c r="B40" s="28"/>
      <c r="C40" s="43"/>
      <c r="D40" s="43"/>
      <c r="E40" s="294">
        <f>'STR. 5'!F18</f>
        <v>0</v>
      </c>
      <c r="F40" s="610">
        <f t="shared" si="2"/>
        <v>0</v>
      </c>
      <c r="G40" s="610"/>
      <c r="H40" s="610"/>
      <c r="I40" s="598"/>
      <c r="J40" s="611"/>
    </row>
    <row r="41" spans="1:10" ht="20.25" customHeight="1">
      <c r="A41" s="105" t="s">
        <v>27</v>
      </c>
      <c r="B41" s="28"/>
      <c r="C41" s="43"/>
      <c r="D41" s="43"/>
      <c r="E41" s="295">
        <f>'STR. 5'!F18</f>
        <v>0</v>
      </c>
      <c r="F41" s="610">
        <f t="shared" si="2"/>
        <v>0</v>
      </c>
      <c r="G41" s="610"/>
      <c r="H41" s="610"/>
      <c r="I41" s="598"/>
      <c r="J41" s="611"/>
    </row>
    <row r="42" spans="1:10" ht="20.25" customHeight="1">
      <c r="A42" s="105" t="s">
        <v>28</v>
      </c>
      <c r="B42" s="28"/>
      <c r="C42" s="43"/>
      <c r="D42" s="43"/>
      <c r="E42" s="296">
        <f>'STR. 5'!F18</f>
        <v>0</v>
      </c>
      <c r="F42" s="610">
        <f t="shared" si="2"/>
        <v>0</v>
      </c>
      <c r="G42" s="610"/>
      <c r="H42" s="610"/>
      <c r="I42" s="598"/>
      <c r="J42" s="611"/>
    </row>
    <row r="43" spans="1:10" ht="20.25" customHeight="1">
      <c r="A43" s="106" t="s">
        <v>29</v>
      </c>
      <c r="B43" s="134"/>
      <c r="C43" s="108"/>
      <c r="D43" s="108"/>
      <c r="E43" s="297">
        <f>'STR. 5'!F18</f>
        <v>0</v>
      </c>
      <c r="F43" s="612">
        <f t="shared" si="2"/>
        <v>0</v>
      </c>
      <c r="G43" s="612"/>
      <c r="H43" s="612"/>
      <c r="I43" s="613"/>
      <c r="J43" s="614"/>
    </row>
    <row r="44" spans="1:10" ht="7.15" customHeight="1">
      <c r="A44" s="615"/>
      <c r="B44" s="615"/>
      <c r="C44" s="615"/>
      <c r="D44" s="615"/>
      <c r="E44" s="615"/>
      <c r="F44" s="615"/>
      <c r="G44" s="615"/>
      <c r="H44" s="615"/>
      <c r="I44" s="615"/>
      <c r="J44" s="615"/>
    </row>
    <row r="45" spans="1:10" ht="51" customHeight="1">
      <c r="A45" s="535" t="s">
        <v>570</v>
      </c>
      <c r="B45" s="536"/>
      <c r="C45" s="536"/>
      <c r="D45" s="536"/>
      <c r="E45" s="536"/>
      <c r="F45" s="536"/>
      <c r="G45" s="536"/>
      <c r="H45" s="536"/>
      <c r="I45" s="536"/>
      <c r="J45" s="537"/>
    </row>
    <row r="46" spans="1:10" s="8" customFormat="1" ht="31.5" customHeight="1">
      <c r="A46" s="107" t="s">
        <v>204</v>
      </c>
      <c r="B46" s="626" t="s">
        <v>364</v>
      </c>
      <c r="C46" s="626"/>
      <c r="D46" s="626"/>
      <c r="E46" s="626"/>
      <c r="F46" s="627" t="s">
        <v>193</v>
      </c>
      <c r="G46" s="627"/>
      <c r="H46" s="626" t="s">
        <v>573</v>
      </c>
      <c r="I46" s="628"/>
      <c r="J46" s="629"/>
    </row>
    <row r="47" spans="1:10" s="8" customFormat="1" ht="12" customHeight="1">
      <c r="A47" s="36">
        <v>1</v>
      </c>
      <c r="B47" s="630">
        <v>2</v>
      </c>
      <c r="C47" s="630"/>
      <c r="D47" s="630"/>
      <c r="E47" s="630"/>
      <c r="F47" s="630">
        <v>3</v>
      </c>
      <c r="G47" s="630"/>
      <c r="H47" s="630">
        <v>4</v>
      </c>
      <c r="I47" s="423"/>
      <c r="J47" s="631"/>
    </row>
    <row r="48" spans="1:10" ht="20.25" customHeight="1">
      <c r="A48" s="105" t="s">
        <v>20</v>
      </c>
      <c r="B48" s="605" t="s">
        <v>571</v>
      </c>
      <c r="C48" s="605"/>
      <c r="D48" s="605"/>
      <c r="E48" s="605"/>
      <c r="F48" s="606"/>
      <c r="G48" s="606"/>
      <c r="H48" s="607">
        <f>IF('STR. 7'!$C$4=0,0, F48/'STR. 7'!$C$4)</f>
        <v>0</v>
      </c>
      <c r="I48" s="608"/>
      <c r="J48" s="609"/>
    </row>
    <row r="49" spans="1:11" ht="20.25" customHeight="1">
      <c r="A49" s="106" t="s">
        <v>21</v>
      </c>
      <c r="B49" s="621" t="s">
        <v>572</v>
      </c>
      <c r="C49" s="621"/>
      <c r="D49" s="621"/>
      <c r="E49" s="621"/>
      <c r="F49" s="622"/>
      <c r="G49" s="622"/>
      <c r="H49" s="623">
        <f>IF('STR. 7'!$C$4=0,0,F49/'STR. 7'!$C$4)</f>
        <v>0</v>
      </c>
      <c r="I49" s="624"/>
      <c r="J49" s="625"/>
    </row>
    <row r="50" spans="1:11" ht="20.25" customHeight="1">
      <c r="A50" s="117">
        <v>1</v>
      </c>
      <c r="B50" s="283" t="s">
        <v>575</v>
      </c>
      <c r="C50" s="283"/>
      <c r="D50" s="283"/>
      <c r="E50" s="283"/>
      <c r="F50" s="283"/>
      <c r="G50" s="283"/>
      <c r="H50" s="283"/>
      <c r="I50" s="283"/>
      <c r="J50" s="283"/>
      <c r="K50" s="288"/>
    </row>
  </sheetData>
  <sheetProtection algorithmName="SHA-512" hashValue="p9jz77GVgwHu8kRlTm0tsK/IDFpJKcC0hpxOIWpsVRNgNVwfQm1hU/jWp+rgiH4oTdINhiCqQjRr+jn4Xkfmig==" saltValue="3kdR7EB/Bn7JtLJ5wzTxbA==" spinCount="100000" sheet="1" objects="1" scenarios="1" selectLockedCells="1"/>
  <mergeCells count="78">
    <mergeCell ref="A5:J5"/>
    <mergeCell ref="A1:J1"/>
    <mergeCell ref="A2:J2"/>
    <mergeCell ref="A3:C3"/>
    <mergeCell ref="D3:J3"/>
    <mergeCell ref="A4:J4"/>
    <mergeCell ref="A7:A8"/>
    <mergeCell ref="B7:B8"/>
    <mergeCell ref="C7:C8"/>
    <mergeCell ref="D7:E7"/>
    <mergeCell ref="F7:F8"/>
    <mergeCell ref="A25:J25"/>
    <mergeCell ref="A26:J26"/>
    <mergeCell ref="B27:E27"/>
    <mergeCell ref="F27:J27"/>
    <mergeCell ref="A20:E20"/>
    <mergeCell ref="G20:H20"/>
    <mergeCell ref="A21:J21"/>
    <mergeCell ref="A22:E22"/>
    <mergeCell ref="G22:H22"/>
    <mergeCell ref="A24:H24"/>
    <mergeCell ref="I24:J24"/>
    <mergeCell ref="A23:J23"/>
    <mergeCell ref="B28:E28"/>
    <mergeCell ref="F28:J28"/>
    <mergeCell ref="B29:E29"/>
    <mergeCell ref="F29:J29"/>
    <mergeCell ref="B30:E30"/>
    <mergeCell ref="F30:J30"/>
    <mergeCell ref="F39:J39"/>
    <mergeCell ref="B31:E31"/>
    <mergeCell ref="F31:J31"/>
    <mergeCell ref="B32:E32"/>
    <mergeCell ref="F32:J32"/>
    <mergeCell ref="A33:E33"/>
    <mergeCell ref="F33:J33"/>
    <mergeCell ref="B49:E49"/>
    <mergeCell ref="F49:G49"/>
    <mergeCell ref="H49:J49"/>
    <mergeCell ref="B46:E46"/>
    <mergeCell ref="F46:G46"/>
    <mergeCell ref="H46:J46"/>
    <mergeCell ref="B47:E47"/>
    <mergeCell ref="F47:G47"/>
    <mergeCell ref="H47:J47"/>
    <mergeCell ref="A6:J6"/>
    <mergeCell ref="A13:J13"/>
    <mergeCell ref="B48:E48"/>
    <mergeCell ref="F48:G48"/>
    <mergeCell ref="H48:J48"/>
    <mergeCell ref="F40:J40"/>
    <mergeCell ref="F41:J41"/>
    <mergeCell ref="F42:J42"/>
    <mergeCell ref="F43:J43"/>
    <mergeCell ref="A44:J44"/>
    <mergeCell ref="A45:J45"/>
    <mergeCell ref="A34:J34"/>
    <mergeCell ref="A35:J35"/>
    <mergeCell ref="F36:J36"/>
    <mergeCell ref="F37:J37"/>
    <mergeCell ref="F38:J38"/>
    <mergeCell ref="I7:J7"/>
    <mergeCell ref="B14:E14"/>
    <mergeCell ref="F14:J14"/>
    <mergeCell ref="G16:H16"/>
    <mergeCell ref="G15:H15"/>
    <mergeCell ref="G10:H10"/>
    <mergeCell ref="G11:H11"/>
    <mergeCell ref="G12:H12"/>
    <mergeCell ref="G7:H8"/>
    <mergeCell ref="A19:J19"/>
    <mergeCell ref="G9:H9"/>
    <mergeCell ref="A18:E18"/>
    <mergeCell ref="G18:H18"/>
    <mergeCell ref="G17:H17"/>
    <mergeCell ref="B15:E15"/>
    <mergeCell ref="B16:E16"/>
    <mergeCell ref="B17:E17"/>
  </mergeCells>
  <pageMargins left="0.43307086614173229" right="0.43307086614173229" top="0.43307086614173229" bottom="0.43307086614173229" header="0.19685039370078741" footer="0.19685039370078741"/>
  <pageSetup paperSize="9" scale="77" orientation="portrait" verticalDpi="300" r:id="rId1"/>
  <headerFooter alignWithMargins="0">
    <oddFooter>&amp;R&amp;8&amp;A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view="pageBreakPreview" topLeftCell="A13" zoomScaleNormal="100" zoomScaleSheetLayoutView="100" workbookViewId="0">
      <selection activeCell="H5" sqref="H5:I5"/>
    </sheetView>
  </sheetViews>
  <sheetFormatPr defaultColWidth="9.140625" defaultRowHeight="12.75"/>
  <cols>
    <col min="1" max="1" width="7.85546875" style="150" customWidth="1"/>
    <col min="2" max="2" width="18.140625" style="150" customWidth="1"/>
    <col min="3" max="3" width="8" style="150" customWidth="1"/>
    <col min="4" max="4" width="16.85546875" style="150" customWidth="1"/>
    <col min="5" max="5" width="9.28515625" style="150" customWidth="1"/>
    <col min="6" max="6" width="17" style="150" customWidth="1"/>
    <col min="7" max="7" width="10.5703125" style="150" customWidth="1"/>
    <col min="8" max="8" width="4.28515625" style="150" customWidth="1"/>
    <col min="9" max="9" width="12.85546875" style="150" customWidth="1"/>
    <col min="10" max="10" width="6.7109375" style="150" customWidth="1"/>
    <col min="11" max="16384" width="9.140625" style="150"/>
  </cols>
  <sheetData>
    <row r="1" spans="1:9" ht="15.75">
      <c r="A1" s="169"/>
      <c r="B1" s="169"/>
      <c r="C1" s="169"/>
      <c r="D1" s="169"/>
      <c r="E1" s="169"/>
      <c r="F1" s="169"/>
      <c r="G1" s="169"/>
      <c r="H1" s="169"/>
      <c r="I1" s="168"/>
    </row>
    <row r="2" spans="1:9" s="167" customFormat="1" ht="26.25" customHeight="1">
      <c r="A2" s="688" t="s">
        <v>574</v>
      </c>
      <c r="B2" s="689"/>
      <c r="C2" s="689"/>
      <c r="D2" s="689"/>
      <c r="E2" s="689"/>
      <c r="F2" s="689"/>
      <c r="G2" s="689"/>
      <c r="H2" s="689"/>
      <c r="I2" s="690"/>
    </row>
    <row r="3" spans="1:9" s="167" customFormat="1" ht="19.5" customHeight="1">
      <c r="A3" s="691" t="s">
        <v>397</v>
      </c>
      <c r="B3" s="692"/>
      <c r="C3" s="692"/>
      <c r="D3" s="692"/>
      <c r="E3" s="693" t="s">
        <v>398</v>
      </c>
      <c r="F3" s="694"/>
      <c r="G3" s="694"/>
      <c r="H3" s="694"/>
      <c r="I3" s="695"/>
    </row>
    <row r="4" spans="1:9" s="155" customFormat="1" ht="18.75" customHeight="1">
      <c r="A4" s="166" t="s">
        <v>399</v>
      </c>
      <c r="B4" s="182"/>
      <c r="C4" s="164" t="s">
        <v>400</v>
      </c>
      <c r="D4" s="182"/>
      <c r="E4" s="165" t="s">
        <v>399</v>
      </c>
      <c r="F4" s="183"/>
      <c r="G4" s="164" t="s">
        <v>400</v>
      </c>
      <c r="H4" s="696"/>
      <c r="I4" s="697"/>
    </row>
    <row r="5" spans="1:9" s="155" customFormat="1" ht="18.75" customHeight="1">
      <c r="A5" s="163" t="s">
        <v>399</v>
      </c>
      <c r="B5" s="182"/>
      <c r="C5" s="158" t="s">
        <v>400</v>
      </c>
      <c r="D5" s="182"/>
      <c r="E5" s="157" t="s">
        <v>399</v>
      </c>
      <c r="F5" s="182"/>
      <c r="G5" s="156" t="s">
        <v>400</v>
      </c>
      <c r="H5" s="685"/>
      <c r="I5" s="686"/>
    </row>
    <row r="6" spans="1:9" s="155" customFormat="1" ht="18.75" customHeight="1">
      <c r="A6" s="163" t="s">
        <v>399</v>
      </c>
      <c r="B6" s="182"/>
      <c r="C6" s="160" t="s">
        <v>400</v>
      </c>
      <c r="D6" s="182"/>
      <c r="E6" s="157" t="s">
        <v>399</v>
      </c>
      <c r="F6" s="182"/>
      <c r="G6" s="156" t="s">
        <v>400</v>
      </c>
      <c r="H6" s="685"/>
      <c r="I6" s="686"/>
    </row>
    <row r="7" spans="1:9" s="155" customFormat="1" ht="18.75" customHeight="1">
      <c r="A7" s="162" t="s">
        <v>399</v>
      </c>
      <c r="B7" s="182"/>
      <c r="C7" s="160" t="s">
        <v>400</v>
      </c>
      <c r="D7" s="182"/>
      <c r="E7" s="161" t="s">
        <v>399</v>
      </c>
      <c r="F7" s="182"/>
      <c r="G7" s="160" t="s">
        <v>400</v>
      </c>
      <c r="H7" s="685"/>
      <c r="I7" s="686"/>
    </row>
    <row r="8" spans="1:9" s="155" customFormat="1" ht="18.75" customHeight="1">
      <c r="A8" s="159" t="s">
        <v>399</v>
      </c>
      <c r="B8" s="202"/>
      <c r="C8" s="158" t="s">
        <v>400</v>
      </c>
      <c r="D8" s="202"/>
      <c r="E8" s="203" t="s">
        <v>399</v>
      </c>
      <c r="F8" s="202"/>
      <c r="G8" s="158" t="s">
        <v>400</v>
      </c>
      <c r="H8" s="685"/>
      <c r="I8" s="686"/>
    </row>
    <row r="9" spans="1:9" s="154" customFormat="1" ht="21.75" customHeight="1">
      <c r="A9" s="204" t="s">
        <v>22</v>
      </c>
      <c r="B9" s="698" t="s">
        <v>401</v>
      </c>
      <c r="C9" s="698"/>
      <c r="D9" s="698"/>
      <c r="E9" s="698"/>
      <c r="F9" s="698"/>
      <c r="G9" s="698"/>
      <c r="H9" s="699">
        <v>0</v>
      </c>
      <c r="I9" s="700"/>
    </row>
    <row r="10" spans="1:9" ht="22.5" customHeight="1">
      <c r="A10" s="153" t="s">
        <v>27</v>
      </c>
      <c r="B10" s="701" t="s">
        <v>612</v>
      </c>
      <c r="C10" s="701"/>
      <c r="D10" s="701"/>
      <c r="E10" s="701"/>
      <c r="F10" s="701"/>
      <c r="G10" s="702"/>
      <c r="H10" s="703">
        <v>0</v>
      </c>
      <c r="I10" s="704"/>
    </row>
    <row r="11" spans="1:9" ht="24" customHeight="1">
      <c r="A11" s="153" t="s">
        <v>28</v>
      </c>
      <c r="B11" s="701" t="s">
        <v>630</v>
      </c>
      <c r="C11" s="701"/>
      <c r="D11" s="701"/>
      <c r="E11" s="701"/>
      <c r="F11" s="701"/>
      <c r="G11" s="702"/>
      <c r="H11" s="681">
        <f>SUM('STR. 5'!B10:B12,'STR. 5'!B15:B17,'STR. 5'!E10:E12,'STR. 5'!E15:E17)</f>
        <v>0</v>
      </c>
      <c r="I11" s="682"/>
    </row>
    <row r="12" spans="1:9" ht="24" customHeight="1">
      <c r="A12" s="153" t="s">
        <v>29</v>
      </c>
      <c r="B12" s="705" t="s">
        <v>438</v>
      </c>
      <c r="C12" s="705"/>
      <c r="D12" s="705"/>
      <c r="E12" s="705"/>
      <c r="F12" s="705"/>
      <c r="G12" s="705"/>
      <c r="H12" s="681">
        <f>IFERROR(((H10/H9)*H11),0)</f>
        <v>0</v>
      </c>
      <c r="I12" s="682"/>
    </row>
    <row r="13" spans="1:9" ht="24" customHeight="1">
      <c r="A13" s="153" t="s">
        <v>30</v>
      </c>
      <c r="B13" s="683" t="s">
        <v>437</v>
      </c>
      <c r="C13" s="683"/>
      <c r="D13" s="683"/>
      <c r="E13" s="683"/>
      <c r="F13" s="683"/>
      <c r="G13" s="684"/>
      <c r="H13" s="681">
        <f>H10/12*60364.2</f>
        <v>0</v>
      </c>
      <c r="I13" s="682"/>
    </row>
    <row r="14" spans="1:9" ht="24" customHeight="1">
      <c r="A14" s="153" t="s">
        <v>31</v>
      </c>
      <c r="B14" s="683" t="s">
        <v>436</v>
      </c>
      <c r="C14" s="683"/>
      <c r="D14" s="683"/>
      <c r="E14" s="683"/>
      <c r="F14" s="683"/>
      <c r="G14" s="684"/>
      <c r="H14" s="681">
        <f>IF(H12&lt;=H13,H12,H13)</f>
        <v>0</v>
      </c>
      <c r="I14" s="682"/>
    </row>
    <row r="15" spans="1:9" ht="31.9" customHeight="1">
      <c r="A15" s="153" t="s">
        <v>435</v>
      </c>
      <c r="B15" s="673" t="s">
        <v>434</v>
      </c>
      <c r="C15" s="674"/>
      <c r="D15" s="674"/>
      <c r="E15" s="674"/>
      <c r="F15" s="674"/>
      <c r="G15" s="313">
        <v>7.4999999999999997E-2</v>
      </c>
      <c r="H15" s="675">
        <f>H14*G15</f>
        <v>0</v>
      </c>
      <c r="I15" s="676"/>
    </row>
    <row r="16" spans="1:9" ht="30" customHeight="1">
      <c r="A16" s="153" t="s">
        <v>433</v>
      </c>
      <c r="B16" s="677" t="s">
        <v>432</v>
      </c>
      <c r="C16" s="677"/>
      <c r="D16" s="677"/>
      <c r="E16" s="677"/>
      <c r="F16" s="677"/>
      <c r="G16" s="678"/>
      <c r="H16" s="675">
        <f>H14*0.025</f>
        <v>0</v>
      </c>
      <c r="I16" s="676"/>
    </row>
    <row r="17" spans="1:9" ht="31.15" customHeight="1">
      <c r="A17" s="176" t="s">
        <v>431</v>
      </c>
      <c r="B17" s="679" t="s">
        <v>430</v>
      </c>
      <c r="C17" s="679"/>
      <c r="D17" s="679"/>
      <c r="E17" s="679"/>
      <c r="F17" s="679"/>
      <c r="G17" s="680"/>
      <c r="H17" s="675">
        <f>H14*0.075</f>
        <v>0</v>
      </c>
      <c r="I17" s="676"/>
    </row>
    <row r="18" spans="1:9" s="151" customFormat="1" ht="15.75" customHeight="1">
      <c r="A18" s="152"/>
      <c r="B18" s="672"/>
      <c r="C18" s="672"/>
      <c r="D18" s="672"/>
      <c r="E18" s="672"/>
      <c r="F18" s="672"/>
      <c r="G18" s="672"/>
      <c r="H18" s="672"/>
      <c r="I18" s="672"/>
    </row>
    <row r="19" spans="1:9" s="151" customFormat="1" ht="15.75" customHeight="1">
      <c r="A19" s="152"/>
      <c r="B19" s="672"/>
      <c r="C19" s="672"/>
      <c r="D19" s="672"/>
      <c r="E19" s="672"/>
      <c r="F19" s="672"/>
      <c r="G19" s="672"/>
      <c r="H19" s="672"/>
      <c r="I19" s="672"/>
    </row>
    <row r="20" spans="1:9" s="151" customFormat="1" ht="15.75" customHeight="1">
      <c r="A20" s="152"/>
      <c r="B20" s="672"/>
      <c r="C20" s="672"/>
      <c r="D20" s="672"/>
      <c r="E20" s="672"/>
      <c r="F20" s="672"/>
      <c r="G20" s="672"/>
      <c r="H20" s="672"/>
      <c r="I20" s="672"/>
    </row>
    <row r="21" spans="1:9" s="151" customFormat="1" ht="15.75" customHeight="1">
      <c r="A21" s="152"/>
      <c r="B21" s="672"/>
      <c r="C21" s="672"/>
      <c r="D21" s="672"/>
      <c r="E21" s="672"/>
      <c r="F21" s="672"/>
      <c r="G21" s="672"/>
      <c r="H21" s="672"/>
      <c r="I21" s="672"/>
    </row>
    <row r="22" spans="1:9" s="151" customFormat="1" ht="15.75" customHeight="1">
      <c r="A22" s="152"/>
      <c r="B22" s="672"/>
      <c r="C22" s="672"/>
      <c r="D22" s="672"/>
      <c r="E22" s="672"/>
      <c r="F22" s="672"/>
      <c r="G22" s="672"/>
      <c r="H22" s="672"/>
      <c r="I22" s="672"/>
    </row>
    <row r="23" spans="1:9" s="151" customFormat="1" ht="15.75" customHeight="1">
      <c r="A23" s="152"/>
      <c r="B23" s="672"/>
      <c r="C23" s="672"/>
      <c r="D23" s="672"/>
      <c r="E23" s="672"/>
      <c r="F23" s="672"/>
      <c r="G23" s="672"/>
      <c r="H23" s="672"/>
      <c r="I23" s="672"/>
    </row>
    <row r="24" spans="1:9" s="151" customFormat="1" ht="15.75" customHeight="1">
      <c r="A24" s="152"/>
      <c r="B24" s="672"/>
      <c r="C24" s="672"/>
      <c r="D24" s="672"/>
      <c r="E24" s="672"/>
      <c r="F24" s="672"/>
      <c r="G24" s="672"/>
      <c r="H24" s="672"/>
      <c r="I24" s="672"/>
    </row>
    <row r="25" spans="1:9" s="151" customFormat="1" ht="15.75" customHeight="1">
      <c r="A25" s="152"/>
      <c r="B25" s="672"/>
      <c r="C25" s="672"/>
      <c r="D25" s="672"/>
      <c r="E25" s="672"/>
      <c r="F25" s="672"/>
      <c r="G25" s="672"/>
      <c r="H25" s="672"/>
      <c r="I25" s="672"/>
    </row>
    <row r="26" spans="1:9" s="151" customFormat="1" ht="15.75" customHeight="1">
      <c r="A26" s="152"/>
      <c r="B26" s="672"/>
      <c r="C26" s="672"/>
      <c r="D26" s="672"/>
      <c r="E26" s="672"/>
      <c r="F26" s="672"/>
      <c r="G26" s="672"/>
      <c r="H26" s="672"/>
      <c r="I26" s="672"/>
    </row>
    <row r="27" spans="1:9" s="151" customFormat="1" ht="15.75" customHeight="1">
      <c r="A27" s="152"/>
      <c r="B27" s="672"/>
      <c r="C27" s="672"/>
      <c r="D27" s="672"/>
      <c r="E27" s="672"/>
      <c r="F27" s="672"/>
      <c r="G27" s="672"/>
      <c r="H27" s="672"/>
      <c r="I27" s="672"/>
    </row>
    <row r="28" spans="1:9" s="151" customFormat="1" ht="15.75" customHeight="1">
      <c r="A28" s="152"/>
      <c r="B28" s="234"/>
      <c r="C28" s="234"/>
      <c r="D28" s="234"/>
      <c r="E28" s="234"/>
      <c r="F28" s="234"/>
      <c r="G28" s="234"/>
      <c r="H28" s="234"/>
      <c r="I28" s="234"/>
    </row>
    <row r="29" spans="1:9" s="151" customFormat="1" ht="15.75" customHeight="1">
      <c r="A29" s="152"/>
      <c r="B29" s="234"/>
      <c r="C29" s="234"/>
      <c r="D29" s="234"/>
      <c r="E29" s="234"/>
      <c r="F29" s="234"/>
      <c r="G29" s="234"/>
      <c r="H29" s="234"/>
      <c r="I29" s="234"/>
    </row>
    <row r="30" spans="1:9" s="151" customFormat="1" ht="15.75" customHeight="1">
      <c r="A30" s="152"/>
      <c r="B30" s="234"/>
      <c r="C30" s="234"/>
      <c r="D30" s="234"/>
      <c r="E30" s="234"/>
      <c r="F30" s="234"/>
      <c r="G30" s="234"/>
      <c r="H30" s="234"/>
      <c r="I30" s="234"/>
    </row>
    <row r="31" spans="1:9" s="151" customFormat="1" ht="15.75" customHeight="1">
      <c r="A31" s="152"/>
      <c r="B31" s="672"/>
      <c r="C31" s="672"/>
      <c r="D31" s="672"/>
      <c r="E31" s="672"/>
      <c r="F31" s="672"/>
      <c r="G31" s="672"/>
      <c r="H31" s="672"/>
      <c r="I31" s="672"/>
    </row>
    <row r="32" spans="1:9" s="151" customFormat="1" ht="15.75" customHeight="1">
      <c r="A32" s="687" t="s">
        <v>613</v>
      </c>
      <c r="B32" s="687"/>
      <c r="C32" s="687"/>
      <c r="D32" s="687"/>
      <c r="E32" s="687"/>
      <c r="F32" s="687"/>
      <c r="G32" s="687"/>
      <c r="H32" s="687"/>
      <c r="I32" s="687"/>
    </row>
    <row r="33" spans="1:9" s="151" customFormat="1" ht="15.75" customHeight="1">
      <c r="A33" s="152"/>
      <c r="B33" s="672"/>
      <c r="C33" s="672"/>
      <c r="D33" s="672"/>
      <c r="E33" s="672"/>
      <c r="F33" s="672"/>
      <c r="G33" s="672"/>
      <c r="H33" s="672"/>
      <c r="I33" s="672"/>
    </row>
    <row r="34" spans="1:9" s="151" customFormat="1" ht="28.5" customHeight="1">
      <c r="A34" s="152"/>
      <c r="B34" s="672"/>
      <c r="C34" s="672"/>
      <c r="D34" s="672"/>
      <c r="E34" s="672"/>
      <c r="F34" s="672"/>
      <c r="G34" s="672"/>
      <c r="H34" s="672"/>
      <c r="I34" s="672"/>
    </row>
    <row r="35" spans="1:9" s="151" customFormat="1" ht="15.75" customHeight="1">
      <c r="A35" s="152"/>
      <c r="B35" s="672"/>
      <c r="C35" s="672"/>
      <c r="D35" s="672"/>
      <c r="E35" s="672"/>
      <c r="F35" s="672"/>
      <c r="G35" s="672"/>
      <c r="H35" s="672"/>
      <c r="I35" s="672"/>
    </row>
    <row r="36" spans="1:9" s="151" customFormat="1" ht="15.75" customHeight="1">
      <c r="A36" s="152"/>
      <c r="B36" s="672"/>
      <c r="C36" s="672"/>
      <c r="D36" s="672"/>
      <c r="E36" s="672"/>
      <c r="F36" s="672"/>
      <c r="G36" s="672"/>
      <c r="H36" s="672"/>
      <c r="I36" s="672"/>
    </row>
    <row r="37" spans="1:9" s="151" customFormat="1" ht="15.75" customHeight="1">
      <c r="A37" s="152"/>
      <c r="B37" s="672"/>
      <c r="C37" s="672"/>
      <c r="D37" s="672"/>
      <c r="E37" s="672"/>
      <c r="F37" s="672"/>
      <c r="G37" s="672"/>
      <c r="H37" s="672"/>
      <c r="I37" s="672"/>
    </row>
    <row r="38" spans="1:9" s="151" customFormat="1" ht="15.75" customHeight="1">
      <c r="A38" s="152"/>
      <c r="B38" s="672"/>
      <c r="C38" s="672"/>
      <c r="D38" s="672"/>
      <c r="E38" s="672"/>
      <c r="F38" s="672"/>
      <c r="G38" s="672"/>
      <c r="H38" s="672"/>
      <c r="I38" s="672"/>
    </row>
    <row r="39" spans="1:9" s="151" customFormat="1" ht="13.5" customHeight="1">
      <c r="A39" s="152"/>
      <c r="B39" s="672"/>
      <c r="C39" s="672"/>
      <c r="D39" s="672"/>
      <c r="E39" s="672"/>
      <c r="F39" s="672"/>
      <c r="G39" s="672"/>
      <c r="H39" s="672"/>
      <c r="I39" s="672"/>
    </row>
    <row r="40" spans="1:9">
      <c r="A40" s="152"/>
      <c r="B40" s="152"/>
      <c r="C40" s="152"/>
      <c r="D40" s="152"/>
      <c r="E40" s="152"/>
      <c r="F40" s="152"/>
      <c r="G40" s="152"/>
      <c r="H40" s="152"/>
      <c r="I40" s="152"/>
    </row>
  </sheetData>
  <sheetProtection algorithmName="SHA-512" hashValue="i+gzW7NxLXj6NcpgFdSECC6U5vTdXJtogapYNVTgkcUn3xtc6C6CFWWgEUe0R2yKlnnQjQcV8qVQbtSJT3qA3w==" saltValue="J6w06h3imrYRg+bdRT463g==" spinCount="100000" sheet="1" objects="1" scenarios="1" selectLockedCells="1"/>
  <dataConsolidate/>
  <mergeCells count="45">
    <mergeCell ref="H6:I6"/>
    <mergeCell ref="A32:I32"/>
    <mergeCell ref="A2:I2"/>
    <mergeCell ref="A3:D3"/>
    <mergeCell ref="E3:I3"/>
    <mergeCell ref="H4:I4"/>
    <mergeCell ref="H5:I5"/>
    <mergeCell ref="H7:I7"/>
    <mergeCell ref="H8:I8"/>
    <mergeCell ref="B9:G9"/>
    <mergeCell ref="H9:I9"/>
    <mergeCell ref="B10:G10"/>
    <mergeCell ref="H10:I10"/>
    <mergeCell ref="B11:G11"/>
    <mergeCell ref="H11:I11"/>
    <mergeCell ref="B12:G12"/>
    <mergeCell ref="H12:I12"/>
    <mergeCell ref="B13:G13"/>
    <mergeCell ref="H13:I13"/>
    <mergeCell ref="B14:G14"/>
    <mergeCell ref="H14:I14"/>
    <mergeCell ref="B15:F15"/>
    <mergeCell ref="H15:I15"/>
    <mergeCell ref="B16:G16"/>
    <mergeCell ref="H16:I16"/>
    <mergeCell ref="B27:I27"/>
    <mergeCell ref="B17:G17"/>
    <mergeCell ref="H17:I17"/>
    <mergeCell ref="B18:I18"/>
    <mergeCell ref="B19:I19"/>
    <mergeCell ref="B20:I20"/>
    <mergeCell ref="B21:I21"/>
    <mergeCell ref="B22:I22"/>
    <mergeCell ref="B23:I23"/>
    <mergeCell ref="B24:I24"/>
    <mergeCell ref="B25:I25"/>
    <mergeCell ref="B26:I26"/>
    <mergeCell ref="B36:I36"/>
    <mergeCell ref="B37:I37"/>
    <mergeCell ref="B38:I38"/>
    <mergeCell ref="B39:I39"/>
    <mergeCell ref="B31:I31"/>
    <mergeCell ref="B33:I33"/>
    <mergeCell ref="B34:I34"/>
    <mergeCell ref="B35:I35"/>
  </mergeCells>
  <dataValidations count="1">
    <dataValidation type="list" allowBlank="1" showInputMessage="1" showErrorMessage="1" sqref="G15">
      <formula1>bla</formula1>
    </dataValidation>
  </dataValidations>
  <pageMargins left="0.43307086614173229" right="0.43307086614173229" top="0.43307086614173229" bottom="0.43307086614173229" header="0.19685039370078741" footer="0.19685039370078741"/>
  <pageSetup paperSize="9" scale="91" orientation="portrait" verticalDpi="300" r:id="rId1"/>
  <headerFooter alignWithMargins="0">
    <oddFooter>&amp;R&amp;8&amp;A</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Mjeseci!$A$2:$A$14</xm:f>
          </x14:formula1>
          <xm:sqref>H10:I10</xm:sqref>
        </x14:dataValidation>
        <x14:dataValidation type="list" showInputMessage="1" showErrorMessage="1">
          <x14:formula1>
            <xm:f>Mjeseci!$A$2:$A$14</xm:f>
          </x14:formula1>
          <xm:sqref>H9:I9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42"/>
  <sheetViews>
    <sheetView view="pageBreakPreview" zoomScale="80" zoomScaleNormal="100" zoomScaleSheetLayoutView="80" workbookViewId="0">
      <selection activeCell="A19" sqref="A19:E19"/>
    </sheetView>
  </sheetViews>
  <sheetFormatPr defaultColWidth="9.140625" defaultRowHeight="12.75"/>
  <cols>
    <col min="1" max="1" width="2.5703125" style="71" customWidth="1"/>
    <col min="2" max="2" width="58.85546875" style="61" customWidth="1"/>
    <col min="3" max="3" width="19.85546875" style="61" customWidth="1"/>
    <col min="4" max="4" width="20.140625" style="61" customWidth="1"/>
    <col min="5" max="5" width="18.42578125" style="61" customWidth="1"/>
    <col min="6" max="6" width="9.140625" style="61" customWidth="1"/>
    <col min="7" max="16384" width="9.140625" style="61"/>
  </cols>
  <sheetData>
    <row r="1" spans="1:5" s="60" customFormat="1" ht="15" customHeight="1">
      <c r="A1" s="736"/>
      <c r="B1" s="736"/>
      <c r="C1" s="736"/>
      <c r="D1" s="736"/>
      <c r="E1" s="736"/>
    </row>
    <row r="2" spans="1:5" ht="23.25" customHeight="1">
      <c r="A2" s="737" t="s">
        <v>555</v>
      </c>
      <c r="B2" s="738"/>
      <c r="C2" s="744" t="s">
        <v>19</v>
      </c>
      <c r="D2" s="746" t="s">
        <v>320</v>
      </c>
      <c r="E2" s="747"/>
    </row>
    <row r="3" spans="1:5" ht="21" customHeight="1">
      <c r="A3" s="739"/>
      <c r="B3" s="740"/>
      <c r="C3" s="745"/>
      <c r="D3" s="272" t="s">
        <v>321</v>
      </c>
      <c r="E3" s="273" t="s">
        <v>322</v>
      </c>
    </row>
    <row r="4" spans="1:5" ht="27" customHeight="1">
      <c r="A4" s="741"/>
      <c r="B4" s="742"/>
      <c r="C4" s="298">
        <f>'STR. 3'!E37+'STR. 4'!E32+'STR. 5'!G22</f>
        <v>0</v>
      </c>
      <c r="D4" s="298">
        <f>'STR. 3'!F37+'STR. 4'!K32+'STR. 5'!I22</f>
        <v>0</v>
      </c>
      <c r="E4" s="299">
        <f>'STR. 3'!H37+'STR. 4'!M32+'STR. 5'!J22</f>
        <v>0</v>
      </c>
    </row>
    <row r="5" spans="1:5" ht="11.25" customHeight="1">
      <c r="A5" s="729"/>
      <c r="B5" s="729"/>
      <c r="C5" s="729"/>
      <c r="D5" s="729"/>
      <c r="E5" s="729"/>
    </row>
    <row r="6" spans="1:5" s="62" customFormat="1" ht="21" customHeight="1">
      <c r="A6" s="720" t="s">
        <v>209</v>
      </c>
      <c r="B6" s="721"/>
      <c r="C6" s="721"/>
      <c r="D6" s="721"/>
      <c r="E6" s="722"/>
    </row>
    <row r="7" spans="1:5" s="63" customFormat="1" ht="34.5" customHeight="1">
      <c r="A7" s="34" t="s">
        <v>204</v>
      </c>
      <c r="B7" s="719" t="s">
        <v>33</v>
      </c>
      <c r="C7" s="719"/>
      <c r="D7" s="719"/>
      <c r="E7" s="149" t="s">
        <v>235</v>
      </c>
    </row>
    <row r="8" spans="1:5" s="64" customFormat="1" ht="11.25" customHeight="1">
      <c r="A8" s="36">
        <v>1</v>
      </c>
      <c r="B8" s="630">
        <v>2</v>
      </c>
      <c r="C8" s="630"/>
      <c r="D8" s="630"/>
      <c r="E8" s="45">
        <v>3</v>
      </c>
    </row>
    <row r="9" spans="1:5" s="66" customFormat="1" ht="25.5" customHeight="1">
      <c r="A9" s="65" t="s">
        <v>20</v>
      </c>
      <c r="B9" s="723" t="s">
        <v>615</v>
      </c>
      <c r="C9" s="723"/>
      <c r="D9" s="723"/>
      <c r="E9" s="52"/>
    </row>
    <row r="10" spans="1:5" s="66" customFormat="1" ht="25.5" customHeight="1">
      <c r="A10" s="65" t="s">
        <v>21</v>
      </c>
      <c r="B10" s="723" t="s">
        <v>614</v>
      </c>
      <c r="C10" s="723"/>
      <c r="D10" s="723"/>
      <c r="E10" s="52"/>
    </row>
    <row r="11" spans="1:5" s="66" customFormat="1" ht="25.5" customHeight="1">
      <c r="A11" s="65" t="s">
        <v>22</v>
      </c>
      <c r="B11" s="743" t="s">
        <v>556</v>
      </c>
      <c r="C11" s="743"/>
      <c r="D11" s="743"/>
      <c r="E11" s="52"/>
    </row>
    <row r="12" spans="1:5" s="66" customFormat="1" ht="25.5" customHeight="1">
      <c r="A12" s="65" t="s">
        <v>27</v>
      </c>
      <c r="B12" s="723" t="s">
        <v>557</v>
      </c>
      <c r="C12" s="723"/>
      <c r="D12" s="723"/>
      <c r="E12" s="52"/>
    </row>
    <row r="13" spans="1:5" s="66" customFormat="1" ht="25.5" customHeight="1">
      <c r="A13" s="65" t="s">
        <v>28</v>
      </c>
      <c r="B13" s="743" t="s">
        <v>558</v>
      </c>
      <c r="C13" s="743"/>
      <c r="D13" s="743"/>
      <c r="E13" s="52"/>
    </row>
    <row r="14" spans="1:5" s="66" customFormat="1" ht="25.5" customHeight="1">
      <c r="A14" s="67" t="s">
        <v>29</v>
      </c>
      <c r="B14" s="724" t="s">
        <v>559</v>
      </c>
      <c r="C14" s="724"/>
      <c r="D14" s="724"/>
      <c r="E14" s="72"/>
    </row>
    <row r="15" spans="1:5" ht="11.25" customHeight="1">
      <c r="A15" s="729"/>
      <c r="B15" s="729"/>
      <c r="C15" s="729"/>
      <c r="D15" s="729"/>
      <c r="E15" s="729"/>
    </row>
    <row r="16" spans="1:5" s="68" customFormat="1" ht="21" customHeight="1">
      <c r="A16" s="712" t="s">
        <v>211</v>
      </c>
      <c r="B16" s="713"/>
      <c r="C16" s="713"/>
      <c r="D16" s="713"/>
      <c r="E16" s="714"/>
    </row>
    <row r="17" spans="1:5" ht="18.75" customHeight="1">
      <c r="A17" s="715"/>
      <c r="B17" s="716"/>
      <c r="C17" s="716"/>
      <c r="D17" s="716"/>
      <c r="E17" s="717"/>
    </row>
    <row r="18" spans="1:5" ht="18.75" customHeight="1">
      <c r="A18" s="709"/>
      <c r="B18" s="710"/>
      <c r="C18" s="710"/>
      <c r="D18" s="710"/>
      <c r="E18" s="711"/>
    </row>
    <row r="19" spans="1:5" ht="18.75" customHeight="1">
      <c r="A19" s="709"/>
      <c r="B19" s="710"/>
      <c r="C19" s="710"/>
      <c r="D19" s="710"/>
      <c r="E19" s="711"/>
    </row>
    <row r="20" spans="1:5" ht="18.75" customHeight="1">
      <c r="A20" s="709"/>
      <c r="B20" s="710"/>
      <c r="C20" s="710"/>
      <c r="D20" s="710"/>
      <c r="E20" s="711"/>
    </row>
    <row r="21" spans="1:5" ht="18.75" customHeight="1">
      <c r="A21" s="709"/>
      <c r="B21" s="710"/>
      <c r="C21" s="710"/>
      <c r="D21" s="710"/>
      <c r="E21" s="711"/>
    </row>
    <row r="22" spans="1:5" ht="18.75" customHeight="1">
      <c r="A22" s="709"/>
      <c r="B22" s="710"/>
      <c r="C22" s="710"/>
      <c r="D22" s="710"/>
      <c r="E22" s="711"/>
    </row>
    <row r="23" spans="1:5" ht="18.75" customHeight="1">
      <c r="A23" s="709"/>
      <c r="B23" s="710"/>
      <c r="C23" s="710"/>
      <c r="D23" s="710"/>
      <c r="E23" s="711"/>
    </row>
    <row r="24" spans="1:5" ht="18.75" customHeight="1">
      <c r="A24" s="709"/>
      <c r="B24" s="710"/>
      <c r="C24" s="710"/>
      <c r="D24" s="710"/>
      <c r="E24" s="711"/>
    </row>
    <row r="25" spans="1:5" ht="18.75" customHeight="1">
      <c r="A25" s="709"/>
      <c r="B25" s="710"/>
      <c r="C25" s="710"/>
      <c r="D25" s="710"/>
      <c r="E25" s="711"/>
    </row>
    <row r="26" spans="1:5" ht="18.75" customHeight="1">
      <c r="A26" s="725"/>
      <c r="B26" s="726"/>
      <c r="C26" s="726"/>
      <c r="D26" s="726"/>
      <c r="E26" s="727"/>
    </row>
    <row r="27" spans="1:5" ht="11.25" customHeight="1">
      <c r="A27" s="729"/>
      <c r="B27" s="729"/>
      <c r="C27" s="729"/>
      <c r="D27" s="729"/>
      <c r="E27" s="729"/>
    </row>
    <row r="28" spans="1:5" s="62" customFormat="1" ht="21" customHeight="1">
      <c r="A28" s="712" t="s">
        <v>210</v>
      </c>
      <c r="B28" s="713"/>
      <c r="C28" s="713"/>
      <c r="D28" s="713"/>
      <c r="E28" s="714"/>
    </row>
    <row r="29" spans="1:5" ht="18.75" customHeight="1">
      <c r="A29" s="730"/>
      <c r="B29" s="731"/>
      <c r="C29" s="731"/>
      <c r="D29" s="731"/>
      <c r="E29" s="732"/>
    </row>
    <row r="30" spans="1:5" ht="18.75" customHeight="1">
      <c r="A30" s="706"/>
      <c r="B30" s="707"/>
      <c r="C30" s="707"/>
      <c r="D30" s="707"/>
      <c r="E30" s="708"/>
    </row>
    <row r="31" spans="1:5" ht="18.75" customHeight="1">
      <c r="A31" s="706"/>
      <c r="B31" s="707"/>
      <c r="C31" s="707"/>
      <c r="D31" s="707"/>
      <c r="E31" s="708"/>
    </row>
    <row r="32" spans="1:5" ht="18.75" customHeight="1">
      <c r="A32" s="706"/>
      <c r="B32" s="707"/>
      <c r="C32" s="707"/>
      <c r="D32" s="707"/>
      <c r="E32" s="708"/>
    </row>
    <row r="33" spans="1:5" ht="18.75" customHeight="1">
      <c r="A33" s="706"/>
      <c r="B33" s="707"/>
      <c r="C33" s="707"/>
      <c r="D33" s="707"/>
      <c r="E33" s="708"/>
    </row>
    <row r="34" spans="1:5" ht="18.75" customHeight="1">
      <c r="A34" s="733"/>
      <c r="B34" s="734"/>
      <c r="C34" s="734"/>
      <c r="D34" s="734"/>
      <c r="E34" s="735"/>
    </row>
    <row r="35" spans="1:5" ht="21" customHeight="1">
      <c r="A35" s="728" t="s">
        <v>34</v>
      </c>
      <c r="B35" s="728"/>
      <c r="C35" s="728"/>
      <c r="D35" s="728"/>
      <c r="E35" s="728"/>
    </row>
    <row r="36" spans="1:5" ht="36.75" customHeight="1">
      <c r="A36" s="121"/>
      <c r="B36" s="122"/>
      <c r="C36" s="274"/>
      <c r="D36" s="274"/>
      <c r="E36" s="122"/>
    </row>
    <row r="37" spans="1:5">
      <c r="A37" s="122"/>
      <c r="B37" s="141" t="s">
        <v>368</v>
      </c>
      <c r="C37" s="144" t="s">
        <v>369</v>
      </c>
      <c r="E37" s="114"/>
    </row>
    <row r="38" spans="1:5" ht="18.75" customHeight="1">
      <c r="A38" s="121"/>
      <c r="B38" s="718"/>
      <c r="C38" s="718"/>
      <c r="D38" s="718"/>
      <c r="E38" s="718"/>
    </row>
    <row r="39" spans="1:5">
      <c r="A39" s="69"/>
      <c r="B39" s="70"/>
      <c r="C39" s="70"/>
      <c r="D39" s="70"/>
      <c r="E39" s="70"/>
    </row>
    <row r="40" spans="1:5">
      <c r="A40" s="69"/>
      <c r="B40" s="70"/>
      <c r="C40" s="70"/>
      <c r="D40" s="70"/>
      <c r="E40" s="70"/>
    </row>
    <row r="41" spans="1:5">
      <c r="A41" s="69"/>
      <c r="B41" s="70"/>
      <c r="C41" s="70"/>
      <c r="D41" s="70"/>
      <c r="E41" s="70"/>
    </row>
    <row r="42" spans="1:5">
      <c r="A42" s="69"/>
      <c r="B42" s="70"/>
      <c r="C42" s="70"/>
      <c r="D42" s="70"/>
      <c r="E42" s="70"/>
    </row>
  </sheetData>
  <sheetProtection algorithmName="SHA-512" hashValue="EHg+hlc6o4MVaa/bdbxMXZ3v0V7SQuvPdzlu4K4ke90DQEg8op+uUV29D3NlIn9LBm3bJym9ZTdfkZfsX1A/mQ==" saltValue="ZbluFH7viCJ3tUL5FrCfBg==" spinCount="100000" sheet="1" objects="1" scenarios="1" selectLockedCells="1"/>
  <mergeCells count="36">
    <mergeCell ref="A1:E1"/>
    <mergeCell ref="A2:B4"/>
    <mergeCell ref="B11:D11"/>
    <mergeCell ref="B12:D12"/>
    <mergeCell ref="B13:D13"/>
    <mergeCell ref="A5:E5"/>
    <mergeCell ref="C2:C3"/>
    <mergeCell ref="D2:E2"/>
    <mergeCell ref="B38:E38"/>
    <mergeCell ref="B7:D7"/>
    <mergeCell ref="B8:D8"/>
    <mergeCell ref="A6:E6"/>
    <mergeCell ref="B9:D9"/>
    <mergeCell ref="B10:D10"/>
    <mergeCell ref="B14:D14"/>
    <mergeCell ref="A20:E20"/>
    <mergeCell ref="A25:E25"/>
    <mergeCell ref="A26:E26"/>
    <mergeCell ref="A35:E35"/>
    <mergeCell ref="A15:E15"/>
    <mergeCell ref="A29:E29"/>
    <mergeCell ref="A33:E33"/>
    <mergeCell ref="A34:E34"/>
    <mergeCell ref="A27:E27"/>
    <mergeCell ref="A30:E30"/>
    <mergeCell ref="A31:E31"/>
    <mergeCell ref="A32:E32"/>
    <mergeCell ref="A19:E19"/>
    <mergeCell ref="A16:E16"/>
    <mergeCell ref="A28:E28"/>
    <mergeCell ref="A17:E17"/>
    <mergeCell ref="A18:E18"/>
    <mergeCell ref="A21:E21"/>
    <mergeCell ref="A22:E22"/>
    <mergeCell ref="A23:E23"/>
    <mergeCell ref="A24:E24"/>
  </mergeCells>
  <phoneticPr fontId="2" type="noConversion"/>
  <pageMargins left="0.43307086614173229" right="0.43307086614173229" top="0.43307086614173229" bottom="0.43307086614173229" header="0.19685039370078741" footer="0.19685039370078741"/>
  <pageSetup paperSize="9" scale="80" orientation="portrait" verticalDpi="300" r:id="rId1"/>
  <headerFooter alignWithMargins="0">
    <oddFooter>&amp;R&amp;8&amp;A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39"/>
  <sheetViews>
    <sheetView view="pageBreakPreview" topLeftCell="A8" zoomScaleNormal="100" zoomScaleSheetLayoutView="100" workbookViewId="0">
      <selection activeCell="F8" sqref="F8:G8"/>
    </sheetView>
  </sheetViews>
  <sheetFormatPr defaultColWidth="9.140625" defaultRowHeight="12.75"/>
  <cols>
    <col min="1" max="1" width="6" style="23" customWidth="1"/>
    <col min="2" max="2" width="9" style="23" customWidth="1"/>
    <col min="3" max="3" width="7.7109375" style="23" customWidth="1"/>
    <col min="4" max="4" width="6" style="23" hidden="1" customWidth="1"/>
    <col min="5" max="5" width="8" style="23" customWidth="1"/>
    <col min="6" max="6" width="15.7109375" style="23" customWidth="1"/>
    <col min="7" max="7" width="7.85546875" style="23" customWidth="1"/>
    <col min="8" max="9" width="15.7109375" style="23" customWidth="1"/>
    <col min="10" max="10" width="11.5703125" style="23" customWidth="1"/>
    <col min="11" max="11" width="19.7109375" style="23" customWidth="1"/>
    <col min="12" max="12" width="6.7109375" style="23" customWidth="1"/>
    <col min="13" max="16384" width="9.140625" style="23"/>
  </cols>
  <sheetData>
    <row r="1" spans="1:13" ht="28.5" customHeight="1">
      <c r="A1" s="784" t="s">
        <v>236</v>
      </c>
      <c r="B1" s="784"/>
      <c r="C1" s="784"/>
      <c r="D1" s="784"/>
      <c r="E1" s="784"/>
      <c r="F1" s="784"/>
      <c r="G1" s="784"/>
      <c r="H1" s="784"/>
      <c r="I1" s="784"/>
      <c r="J1" s="784"/>
      <c r="K1" s="784"/>
    </row>
    <row r="2" spans="1:13" ht="25.5" customHeight="1">
      <c r="A2" s="712" t="s">
        <v>636</v>
      </c>
      <c r="B2" s="713"/>
      <c r="C2" s="713"/>
      <c r="D2" s="713"/>
      <c r="E2" s="713"/>
      <c r="F2" s="713"/>
      <c r="G2" s="713"/>
      <c r="H2" s="713"/>
      <c r="I2" s="713"/>
      <c r="J2" s="713"/>
      <c r="K2" s="714"/>
    </row>
    <row r="3" spans="1:13" ht="24" customHeight="1">
      <c r="A3" s="791" t="s">
        <v>197</v>
      </c>
      <c r="B3" s="792"/>
      <c r="C3" s="792"/>
      <c r="D3" s="792"/>
      <c r="E3" s="792"/>
      <c r="F3" s="792"/>
      <c r="G3" s="792"/>
      <c r="H3" s="792"/>
      <c r="I3" s="792"/>
      <c r="J3" s="792"/>
      <c r="K3" s="793"/>
    </row>
    <row r="4" spans="1:13" s="25" customFormat="1" ht="21" customHeight="1">
      <c r="A4" s="794" t="s">
        <v>32</v>
      </c>
      <c r="B4" s="799" t="s">
        <v>576</v>
      </c>
      <c r="C4" s="800"/>
      <c r="D4" s="800"/>
      <c r="E4" s="801"/>
      <c r="F4" s="799" t="s">
        <v>578</v>
      </c>
      <c r="G4" s="801"/>
      <c r="H4" s="800" t="s">
        <v>579</v>
      </c>
      <c r="I4" s="800"/>
      <c r="J4" s="801"/>
      <c r="K4" s="788" t="s">
        <v>580</v>
      </c>
    </row>
    <row r="5" spans="1:13" s="25" customFormat="1" ht="34.5" customHeight="1">
      <c r="A5" s="795"/>
      <c r="B5" s="802"/>
      <c r="C5" s="803"/>
      <c r="D5" s="803"/>
      <c r="E5" s="804"/>
      <c r="F5" s="802"/>
      <c r="G5" s="804"/>
      <c r="H5" s="803"/>
      <c r="I5" s="803"/>
      <c r="J5" s="804"/>
      <c r="K5" s="789"/>
    </row>
    <row r="6" spans="1:13" s="25" customFormat="1" ht="30" customHeight="1">
      <c r="A6" s="795"/>
      <c r="B6" s="805"/>
      <c r="C6" s="806"/>
      <c r="D6" s="806"/>
      <c r="E6" s="807"/>
      <c r="F6" s="805"/>
      <c r="G6" s="807"/>
      <c r="H6" s="806"/>
      <c r="I6" s="806"/>
      <c r="J6" s="807"/>
      <c r="K6" s="790"/>
    </row>
    <row r="7" spans="1:13" s="25" customFormat="1" ht="39.75" customHeight="1">
      <c r="A7" s="47">
        <v>1</v>
      </c>
      <c r="B7" s="808" t="s">
        <v>577</v>
      </c>
      <c r="C7" s="809"/>
      <c r="D7" s="809"/>
      <c r="E7" s="810"/>
      <c r="F7" s="567">
        <v>3</v>
      </c>
      <c r="G7" s="572"/>
      <c r="H7" s="567" t="s">
        <v>631</v>
      </c>
      <c r="I7" s="573"/>
      <c r="J7" s="572"/>
      <c r="K7" s="304" t="s">
        <v>632</v>
      </c>
    </row>
    <row r="8" spans="1:13" ht="27" customHeight="1">
      <c r="A8" s="302" t="s">
        <v>7</v>
      </c>
      <c r="B8" s="777">
        <v>3800</v>
      </c>
      <c r="C8" s="765"/>
      <c r="D8" s="765"/>
      <c r="E8" s="766"/>
      <c r="F8" s="767"/>
      <c r="G8" s="768"/>
      <c r="H8" s="777">
        <f>F8*2500</f>
        <v>0</v>
      </c>
      <c r="I8" s="765"/>
      <c r="J8" s="766"/>
      <c r="K8" s="306">
        <f>B8+H8</f>
        <v>3800</v>
      </c>
      <c r="L8" s="301"/>
      <c r="M8" s="301"/>
    </row>
    <row r="9" spans="1:13" ht="27" customHeight="1">
      <c r="A9" s="54" t="s">
        <v>8</v>
      </c>
      <c r="B9" s="777">
        <v>3800</v>
      </c>
      <c r="C9" s="765"/>
      <c r="D9" s="765"/>
      <c r="E9" s="766"/>
      <c r="F9" s="767"/>
      <c r="G9" s="768"/>
      <c r="H9" s="778">
        <f>F9*2500</f>
        <v>0</v>
      </c>
      <c r="I9" s="779"/>
      <c r="J9" s="780"/>
      <c r="K9" s="300">
        <f t="shared" ref="K9:K19" si="0">B9+H9</f>
        <v>3800</v>
      </c>
      <c r="L9" s="61"/>
      <c r="M9" s="61"/>
    </row>
    <row r="10" spans="1:13" ht="27" customHeight="1">
      <c r="A10" s="54" t="s">
        <v>9</v>
      </c>
      <c r="B10" s="779">
        <v>3800</v>
      </c>
      <c r="C10" s="779"/>
      <c r="D10" s="779"/>
      <c r="E10" s="780"/>
      <c r="F10" s="767"/>
      <c r="G10" s="768"/>
      <c r="H10" s="777">
        <f t="shared" ref="H10:H19" si="1">F10*2500</f>
        <v>0</v>
      </c>
      <c r="I10" s="765"/>
      <c r="J10" s="766"/>
      <c r="K10" s="308">
        <f t="shared" si="0"/>
        <v>3800</v>
      </c>
      <c r="L10" s="309"/>
    </row>
    <row r="11" spans="1:13" ht="27" customHeight="1">
      <c r="A11" s="54" t="s">
        <v>10</v>
      </c>
      <c r="B11" s="750">
        <v>3800</v>
      </c>
      <c r="C11" s="751"/>
      <c r="D11" s="751"/>
      <c r="E11" s="752"/>
      <c r="F11" s="767"/>
      <c r="G11" s="768"/>
      <c r="H11" s="777">
        <f t="shared" si="1"/>
        <v>0</v>
      </c>
      <c r="I11" s="765"/>
      <c r="J11" s="766"/>
      <c r="K11" s="306">
        <f t="shared" si="0"/>
        <v>3800</v>
      </c>
    </row>
    <row r="12" spans="1:13" ht="27" customHeight="1">
      <c r="A12" s="292" t="s">
        <v>629</v>
      </c>
      <c r="B12" s="750">
        <v>3800</v>
      </c>
      <c r="C12" s="751"/>
      <c r="D12" s="751"/>
      <c r="E12" s="752"/>
      <c r="F12" s="767"/>
      <c r="G12" s="768"/>
      <c r="H12" s="778">
        <f t="shared" si="1"/>
        <v>0</v>
      </c>
      <c r="I12" s="779"/>
      <c r="J12" s="780"/>
      <c r="K12" s="300">
        <f t="shared" si="0"/>
        <v>3800</v>
      </c>
    </row>
    <row r="13" spans="1:13" ht="27" customHeight="1">
      <c r="A13" s="54" t="s">
        <v>11</v>
      </c>
      <c r="B13" s="750">
        <v>3800</v>
      </c>
      <c r="C13" s="751"/>
      <c r="D13" s="751"/>
      <c r="E13" s="752"/>
      <c r="F13" s="767"/>
      <c r="G13" s="768"/>
      <c r="H13" s="777">
        <f t="shared" si="1"/>
        <v>0</v>
      </c>
      <c r="I13" s="765"/>
      <c r="J13" s="766"/>
      <c r="K13" s="308">
        <f t="shared" si="0"/>
        <v>3800</v>
      </c>
      <c r="L13" s="309"/>
    </row>
    <row r="14" spans="1:13" ht="27" customHeight="1">
      <c r="A14" s="54" t="s">
        <v>12</v>
      </c>
      <c r="B14" s="750">
        <v>3800</v>
      </c>
      <c r="C14" s="751"/>
      <c r="D14" s="751"/>
      <c r="E14" s="752"/>
      <c r="F14" s="767"/>
      <c r="G14" s="768"/>
      <c r="H14" s="777">
        <f t="shared" si="1"/>
        <v>0</v>
      </c>
      <c r="I14" s="765"/>
      <c r="J14" s="766"/>
      <c r="K14" s="306">
        <f t="shared" si="0"/>
        <v>3800</v>
      </c>
    </row>
    <row r="15" spans="1:13" ht="27" customHeight="1">
      <c r="A15" s="54" t="s">
        <v>13</v>
      </c>
      <c r="B15" s="750">
        <v>3800</v>
      </c>
      <c r="C15" s="751"/>
      <c r="D15" s="751"/>
      <c r="E15" s="752"/>
      <c r="F15" s="767"/>
      <c r="G15" s="768"/>
      <c r="H15" s="778">
        <f t="shared" si="1"/>
        <v>0</v>
      </c>
      <c r="I15" s="779"/>
      <c r="J15" s="780"/>
      <c r="K15" s="300">
        <f t="shared" si="0"/>
        <v>3800</v>
      </c>
    </row>
    <row r="16" spans="1:13" ht="27" customHeight="1">
      <c r="A16" s="54" t="s">
        <v>14</v>
      </c>
      <c r="B16" s="777">
        <v>3800</v>
      </c>
      <c r="C16" s="765"/>
      <c r="D16" s="765"/>
      <c r="E16" s="766"/>
      <c r="F16" s="767"/>
      <c r="G16" s="768"/>
      <c r="H16" s="777">
        <f t="shared" si="1"/>
        <v>0</v>
      </c>
      <c r="I16" s="765"/>
      <c r="J16" s="766"/>
      <c r="K16" s="306">
        <f t="shared" si="0"/>
        <v>3800</v>
      </c>
    </row>
    <row r="17" spans="1:11" ht="27" customHeight="1">
      <c r="A17" s="54" t="s">
        <v>15</v>
      </c>
      <c r="B17" s="765">
        <v>3800</v>
      </c>
      <c r="C17" s="765"/>
      <c r="D17" s="765"/>
      <c r="E17" s="766"/>
      <c r="F17" s="767"/>
      <c r="G17" s="768"/>
      <c r="H17" s="778">
        <f t="shared" si="1"/>
        <v>0</v>
      </c>
      <c r="I17" s="779"/>
      <c r="J17" s="780"/>
      <c r="K17" s="300">
        <f t="shared" si="0"/>
        <v>3800</v>
      </c>
    </row>
    <row r="18" spans="1:11" ht="27" customHeight="1">
      <c r="A18" s="54" t="s">
        <v>16</v>
      </c>
      <c r="B18" s="765">
        <v>3800</v>
      </c>
      <c r="C18" s="765"/>
      <c r="D18" s="765"/>
      <c r="E18" s="766"/>
      <c r="F18" s="767"/>
      <c r="G18" s="768"/>
      <c r="H18" s="750">
        <f t="shared" si="1"/>
        <v>0</v>
      </c>
      <c r="I18" s="751"/>
      <c r="J18" s="752"/>
      <c r="K18" s="307">
        <f t="shared" si="0"/>
        <v>3800</v>
      </c>
    </row>
    <row r="19" spans="1:11" ht="27" customHeight="1">
      <c r="A19" s="303" t="s">
        <v>17</v>
      </c>
      <c r="B19" s="754">
        <v>3800</v>
      </c>
      <c r="C19" s="754"/>
      <c r="D19" s="754"/>
      <c r="E19" s="755"/>
      <c r="F19" s="769"/>
      <c r="G19" s="770"/>
      <c r="H19" s="753">
        <f t="shared" si="1"/>
        <v>0</v>
      </c>
      <c r="I19" s="754"/>
      <c r="J19" s="755"/>
      <c r="K19" s="305">
        <f t="shared" si="0"/>
        <v>3800</v>
      </c>
    </row>
    <row r="20" spans="1:11" ht="24" customHeight="1">
      <c r="A20" s="785" t="s">
        <v>194</v>
      </c>
      <c r="B20" s="786"/>
      <c r="C20" s="786"/>
      <c r="D20" s="786"/>
      <c r="E20" s="786"/>
      <c r="F20" s="786"/>
      <c r="G20" s="786"/>
      <c r="H20" s="786"/>
      <c r="I20" s="786"/>
      <c r="J20" s="787"/>
      <c r="K20" s="205">
        <f>SUM(K8:K19)</f>
        <v>45600</v>
      </c>
    </row>
    <row r="21" spans="1:11" ht="6.6" customHeight="1">
      <c r="A21" s="784"/>
      <c r="B21" s="784"/>
      <c r="C21" s="784"/>
      <c r="D21" s="784"/>
      <c r="E21" s="784"/>
      <c r="F21" s="784"/>
      <c r="G21" s="784"/>
      <c r="H21" s="784"/>
      <c r="I21" s="784"/>
      <c r="J21" s="784"/>
      <c r="K21" s="784"/>
    </row>
    <row r="22" spans="1:11" ht="31.5" customHeight="1">
      <c r="A22" s="796" t="s">
        <v>305</v>
      </c>
      <c r="B22" s="797"/>
      <c r="C22" s="797"/>
      <c r="D22" s="797"/>
      <c r="E22" s="797"/>
      <c r="F22" s="797"/>
      <c r="G22" s="797"/>
      <c r="H22" s="797"/>
      <c r="I22" s="797"/>
      <c r="J22" s="798"/>
      <c r="K22" s="206">
        <f>'STR. 1'!N45</f>
        <v>0</v>
      </c>
    </row>
    <row r="23" spans="1:11" ht="6" customHeight="1">
      <c r="A23" s="784"/>
      <c r="B23" s="784"/>
      <c r="C23" s="784"/>
      <c r="D23" s="784"/>
      <c r="E23" s="784"/>
      <c r="F23" s="784"/>
      <c r="G23" s="784"/>
      <c r="H23" s="784"/>
      <c r="I23" s="784"/>
      <c r="J23" s="784"/>
      <c r="K23" s="784"/>
    </row>
    <row r="24" spans="1:11" ht="27.6" customHeight="1">
      <c r="A24" s="796" t="s">
        <v>370</v>
      </c>
      <c r="B24" s="797"/>
      <c r="C24" s="797"/>
      <c r="D24" s="797"/>
      <c r="E24" s="797"/>
      <c r="F24" s="797"/>
      <c r="G24" s="797"/>
      <c r="H24" s="797"/>
      <c r="I24" s="797"/>
      <c r="J24" s="798"/>
      <c r="K24" s="206">
        <f>K20+K22</f>
        <v>45600</v>
      </c>
    </row>
    <row r="25" spans="1:11" ht="7.9" customHeight="1">
      <c r="A25" s="771"/>
      <c r="B25" s="771"/>
      <c r="C25" s="771"/>
      <c r="D25" s="771"/>
      <c r="E25" s="771"/>
      <c r="F25" s="771"/>
      <c r="G25" s="771"/>
      <c r="H25" s="771"/>
      <c r="I25" s="771"/>
      <c r="J25" s="771"/>
      <c r="K25" s="771"/>
    </row>
    <row r="26" spans="1:11" ht="24" customHeight="1">
      <c r="A26" s="817" t="s">
        <v>195</v>
      </c>
      <c r="B26" s="818"/>
      <c r="C26" s="818"/>
      <c r="D26" s="818"/>
      <c r="E26" s="818"/>
      <c r="F26" s="818"/>
      <c r="G26" s="818"/>
      <c r="H26" s="818"/>
      <c r="I26" s="818"/>
      <c r="J26" s="818"/>
      <c r="K26" s="819"/>
    </row>
    <row r="27" spans="1:11" ht="29.25" customHeight="1">
      <c r="A27" s="756" t="s">
        <v>582</v>
      </c>
      <c r="B27" s="757"/>
      <c r="C27" s="757"/>
      <c r="D27" s="757"/>
      <c r="E27" s="757"/>
      <c r="F27" s="757"/>
      <c r="G27" s="757"/>
      <c r="H27" s="757"/>
      <c r="I27" s="758"/>
      <c r="J27" s="815">
        <f>'STR. 7'!C4</f>
        <v>0</v>
      </c>
      <c r="K27" s="816"/>
    </row>
    <row r="28" spans="1:11" ht="29.25" customHeight="1">
      <c r="A28" s="759" t="s">
        <v>633</v>
      </c>
      <c r="B28" s="760"/>
      <c r="C28" s="760"/>
      <c r="D28" s="760"/>
      <c r="E28" s="760"/>
      <c r="F28" s="760"/>
      <c r="G28" s="760"/>
      <c r="H28" s="760"/>
      <c r="I28" s="761"/>
      <c r="J28" s="774">
        <f>IF(K24&lt;=J27, K24, J27)</f>
        <v>0</v>
      </c>
      <c r="K28" s="775"/>
    </row>
    <row r="29" spans="1:11" ht="29.25" customHeight="1">
      <c r="A29" s="762" t="s">
        <v>581</v>
      </c>
      <c r="B29" s="763"/>
      <c r="C29" s="763"/>
      <c r="D29" s="763"/>
      <c r="E29" s="763"/>
      <c r="F29" s="763"/>
      <c r="G29" s="763"/>
      <c r="H29" s="763"/>
      <c r="I29" s="764"/>
      <c r="J29" s="813">
        <f>J27-J28</f>
        <v>0</v>
      </c>
      <c r="K29" s="814"/>
    </row>
    <row r="30" spans="1:11" ht="9" customHeight="1">
      <c r="A30" s="457"/>
      <c r="B30" s="457"/>
      <c r="C30" s="457"/>
      <c r="D30" s="457"/>
      <c r="E30" s="457"/>
      <c r="F30" s="457"/>
      <c r="G30" s="457"/>
      <c r="H30" s="457"/>
      <c r="I30" s="457"/>
      <c r="J30" s="457"/>
      <c r="K30" s="457"/>
    </row>
    <row r="31" spans="1:11" ht="28.5" customHeight="1">
      <c r="A31" s="820" t="s">
        <v>196</v>
      </c>
      <c r="B31" s="821"/>
      <c r="C31" s="821"/>
      <c r="D31" s="821"/>
      <c r="E31" s="821"/>
      <c r="F31" s="821"/>
      <c r="G31" s="821"/>
      <c r="H31" s="821"/>
      <c r="I31" s="821"/>
      <c r="J31" s="821"/>
      <c r="K31" s="822"/>
    </row>
    <row r="32" spans="1:11" ht="29.25" customHeight="1">
      <c r="A32" s="772" t="s">
        <v>583</v>
      </c>
      <c r="B32" s="773"/>
      <c r="C32" s="773"/>
      <c r="D32" s="773"/>
      <c r="E32" s="773"/>
      <c r="F32" s="773"/>
      <c r="G32" s="773"/>
      <c r="H32" s="773"/>
      <c r="I32" s="773"/>
      <c r="J32" s="811">
        <f>J29</f>
        <v>0</v>
      </c>
      <c r="K32" s="812"/>
    </row>
    <row r="33" spans="1:17" ht="29.25" customHeight="1">
      <c r="A33" s="776" t="s">
        <v>616</v>
      </c>
      <c r="B33" s="723"/>
      <c r="C33" s="723"/>
      <c r="D33" s="723"/>
      <c r="E33" s="723"/>
      <c r="F33" s="723"/>
      <c r="G33" s="723"/>
      <c r="H33" s="723"/>
      <c r="I33" s="723"/>
      <c r="J33" s="774">
        <f>IF(J32&gt;0, IF(J32&lt;=210000, J32,210000), 0)</f>
        <v>0</v>
      </c>
      <c r="K33" s="775"/>
    </row>
    <row r="34" spans="1:17" ht="29.25" customHeight="1">
      <c r="A34" s="772" t="s">
        <v>634</v>
      </c>
      <c r="B34" s="773"/>
      <c r="C34" s="773"/>
      <c r="D34" s="773"/>
      <c r="E34" s="773"/>
      <c r="F34" s="773"/>
      <c r="G34" s="773"/>
      <c r="H34" s="773"/>
      <c r="I34" s="773"/>
      <c r="J34" s="774">
        <f>IF(AND(J33&gt;210000,'STR. 4'!E32&lt;=12500),'STR. 4'!E32:J32,0)</f>
        <v>0</v>
      </c>
      <c r="K34" s="775"/>
    </row>
    <row r="35" spans="1:17" ht="29.25" customHeight="1">
      <c r="A35" s="776" t="s">
        <v>584</v>
      </c>
      <c r="B35" s="723"/>
      <c r="C35" s="723"/>
      <c r="D35" s="723"/>
      <c r="E35" s="723"/>
      <c r="F35" s="723"/>
      <c r="G35" s="723"/>
      <c r="H35" s="723"/>
      <c r="I35" s="723"/>
      <c r="J35" s="774">
        <f>J32-J33-J34</f>
        <v>0</v>
      </c>
      <c r="K35" s="775"/>
    </row>
    <row r="36" spans="1:17" ht="29.25" customHeight="1">
      <c r="A36" s="772" t="s">
        <v>585</v>
      </c>
      <c r="B36" s="773"/>
      <c r="C36" s="773"/>
      <c r="D36" s="773"/>
      <c r="E36" s="773"/>
      <c r="F36" s="773"/>
      <c r="G36" s="773"/>
      <c r="H36" s="773"/>
      <c r="I36" s="773"/>
      <c r="J36" s="774">
        <f>ROUND((J33+J34)*0.24,2)</f>
        <v>0</v>
      </c>
      <c r="K36" s="775"/>
    </row>
    <row r="37" spans="1:17" ht="29.25" customHeight="1">
      <c r="A37" s="781" t="s">
        <v>586</v>
      </c>
      <c r="B37" s="724"/>
      <c r="C37" s="724"/>
      <c r="D37" s="724"/>
      <c r="E37" s="724"/>
      <c r="F37" s="724"/>
      <c r="G37" s="724"/>
      <c r="H37" s="724"/>
      <c r="I37" s="724"/>
      <c r="J37" s="782">
        <f>ROUND(J35*0.36,2)</f>
        <v>0</v>
      </c>
      <c r="K37" s="783"/>
    </row>
    <row r="38" spans="1:17" ht="35.25" customHeight="1">
      <c r="A38" s="117">
        <v>1</v>
      </c>
      <c r="B38" s="748" t="s">
        <v>640</v>
      </c>
      <c r="C38" s="748"/>
      <c r="D38" s="748"/>
      <c r="E38" s="748"/>
      <c r="F38" s="748"/>
      <c r="G38" s="748"/>
      <c r="H38" s="748"/>
      <c r="I38" s="748"/>
      <c r="J38" s="748"/>
      <c r="K38" s="748"/>
      <c r="L38" s="253"/>
      <c r="M38" s="253"/>
      <c r="N38" s="253"/>
      <c r="O38" s="253"/>
      <c r="P38" s="253"/>
      <c r="Q38" s="253"/>
    </row>
    <row r="39" spans="1:17">
      <c r="A39" s="749"/>
      <c r="B39" s="749"/>
      <c r="C39" s="749"/>
      <c r="D39" s="749"/>
      <c r="E39" s="749"/>
      <c r="F39" s="749"/>
      <c r="G39" s="749"/>
      <c r="H39" s="749"/>
      <c r="I39" s="749"/>
      <c r="J39" s="749"/>
      <c r="K39" s="749"/>
    </row>
  </sheetData>
  <sheetProtection algorithmName="SHA-512" hashValue="t2xMX68FjJ9l2tog5iUIH8ZegIGCJ+fHjY63uqrYB1hkE6IyUJISfc1dTmipc0oEczIzB99Ay/PGJIqBWRTioA==" saltValue="oN3sxPOOTe2MIf9Tb9hmxQ==" spinCount="100000" sheet="1" objects="1" scenarios="1" selectLockedCells="1"/>
  <protectedRanges>
    <protectedRange sqref="G8:J19" name="Raspon1"/>
  </protectedRanges>
  <mergeCells count="76">
    <mergeCell ref="A24:J24"/>
    <mergeCell ref="A30:K30"/>
    <mergeCell ref="A34:I34"/>
    <mergeCell ref="J32:K32"/>
    <mergeCell ref="J33:K33"/>
    <mergeCell ref="J34:K34"/>
    <mergeCell ref="A32:I32"/>
    <mergeCell ref="J29:K29"/>
    <mergeCell ref="J27:K27"/>
    <mergeCell ref="A26:K26"/>
    <mergeCell ref="A33:I33"/>
    <mergeCell ref="J28:K28"/>
    <mergeCell ref="A31:K31"/>
    <mergeCell ref="A37:I37"/>
    <mergeCell ref="J37:K37"/>
    <mergeCell ref="A1:K1"/>
    <mergeCell ref="A21:K21"/>
    <mergeCell ref="A23:K23"/>
    <mergeCell ref="A20:J20"/>
    <mergeCell ref="K4:K6"/>
    <mergeCell ref="A2:K2"/>
    <mergeCell ref="A3:K3"/>
    <mergeCell ref="A4:A6"/>
    <mergeCell ref="A22:J22"/>
    <mergeCell ref="B4:E6"/>
    <mergeCell ref="F4:G6"/>
    <mergeCell ref="B7:E7"/>
    <mergeCell ref="F7:G7"/>
    <mergeCell ref="H4:J6"/>
    <mergeCell ref="H7:J7"/>
    <mergeCell ref="B8:E8"/>
    <mergeCell ref="B9:E9"/>
    <mergeCell ref="B10:E10"/>
    <mergeCell ref="B11:E11"/>
    <mergeCell ref="F8:G8"/>
    <mergeCell ref="F9:G9"/>
    <mergeCell ref="F10:G10"/>
    <mergeCell ref="F11:G11"/>
    <mergeCell ref="B12:E12"/>
    <mergeCell ref="B13:E13"/>
    <mergeCell ref="B14:E14"/>
    <mergeCell ref="B15:E15"/>
    <mergeCell ref="B16:E16"/>
    <mergeCell ref="B17:E17"/>
    <mergeCell ref="F13:G13"/>
    <mergeCell ref="F14:G14"/>
    <mergeCell ref="F15:G15"/>
    <mergeCell ref="F16:G16"/>
    <mergeCell ref="F17:G17"/>
    <mergeCell ref="F12:G12"/>
    <mergeCell ref="H8:J8"/>
    <mergeCell ref="H9:J9"/>
    <mergeCell ref="H10:J10"/>
    <mergeCell ref="H11:J11"/>
    <mergeCell ref="H12:J12"/>
    <mergeCell ref="H13:J13"/>
    <mergeCell ref="H14:J14"/>
    <mergeCell ref="H15:J15"/>
    <mergeCell ref="H16:J16"/>
    <mergeCell ref="H17:J17"/>
    <mergeCell ref="B38:K38"/>
    <mergeCell ref="A39:K39"/>
    <mergeCell ref="H18:J18"/>
    <mergeCell ref="H19:J19"/>
    <mergeCell ref="A27:I27"/>
    <mergeCell ref="A28:I28"/>
    <mergeCell ref="A29:I29"/>
    <mergeCell ref="B18:E18"/>
    <mergeCell ref="B19:E19"/>
    <mergeCell ref="F18:G18"/>
    <mergeCell ref="F19:G19"/>
    <mergeCell ref="A25:K25"/>
    <mergeCell ref="A36:I36"/>
    <mergeCell ref="J35:K35"/>
    <mergeCell ref="J36:K36"/>
    <mergeCell ref="A35:I35"/>
  </mergeCells>
  <phoneticPr fontId="2" type="noConversion"/>
  <pageMargins left="0.43307086614173229" right="0.43307086614173229" top="0.43307086614173229" bottom="0.43307086614173229" header="0.19685039370078741" footer="0.19685039370078741"/>
  <pageSetup paperSize="9" scale="81" orientation="portrait" verticalDpi="300" r:id="rId1"/>
  <headerFooter alignWithMargins="0">
    <oddFooter>&amp;R&amp;8&amp;A</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I36"/>
  <sheetViews>
    <sheetView view="pageBreakPreview" zoomScaleNormal="100" zoomScaleSheetLayoutView="100" workbookViewId="0">
      <selection activeCell="D14" sqref="D14"/>
    </sheetView>
  </sheetViews>
  <sheetFormatPr defaultColWidth="9.140625" defaultRowHeight="12.75"/>
  <cols>
    <col min="1" max="1" width="6.28515625" style="58" customWidth="1"/>
    <col min="2" max="2" width="51.85546875" style="53" customWidth="1"/>
    <col min="3" max="3" width="15.85546875" style="53" customWidth="1"/>
    <col min="4" max="4" width="28" style="59" customWidth="1"/>
    <col min="5" max="5" width="11.42578125" style="53" bestFit="1" customWidth="1"/>
    <col min="6" max="16384" width="9.140625" style="53"/>
  </cols>
  <sheetData>
    <row r="1" spans="1:9" ht="27.75" customHeight="1">
      <c r="A1" s="126" t="s">
        <v>372</v>
      </c>
      <c r="B1" s="823" t="s">
        <v>587</v>
      </c>
      <c r="C1" s="823"/>
      <c r="D1" s="109">
        <f>'STR. 8'!J36+'STR. 8'!J37</f>
        <v>0</v>
      </c>
      <c r="E1"/>
      <c r="F1"/>
      <c r="G1"/>
      <c r="H1"/>
      <c r="I1"/>
    </row>
    <row r="2" spans="1:9" ht="29.25" customHeight="1">
      <c r="A2" s="126" t="s">
        <v>237</v>
      </c>
      <c r="B2" s="314" t="s">
        <v>619</v>
      </c>
      <c r="C2" s="320">
        <f>INDEX(prirezi!B:B,prirezi!C3)</f>
        <v>0</v>
      </c>
      <c r="D2" s="109">
        <f>ROUND(D1*(C2),2)</f>
        <v>0</v>
      </c>
    </row>
    <row r="3" spans="1:9" ht="27.75" customHeight="1">
      <c r="A3" s="279" t="s">
        <v>238</v>
      </c>
      <c r="B3" s="823" t="s">
        <v>588</v>
      </c>
      <c r="C3" s="823"/>
      <c r="D3" s="310">
        <f>D1+D2</f>
        <v>0</v>
      </c>
      <c r="E3"/>
      <c r="F3"/>
      <c r="G3"/>
      <c r="H3"/>
      <c r="I3"/>
    </row>
    <row r="4" spans="1:9" ht="45" customHeight="1">
      <c r="A4" s="279" t="s">
        <v>589</v>
      </c>
      <c r="B4" s="832" t="s">
        <v>635</v>
      </c>
      <c r="C4" s="832"/>
      <c r="D4" s="310">
        <f>IFERROR((D3 - ((D3*'STR. 3'!G9)+(D3*'STR. 3'!G33))*0.5)/'STR. 7'!C4*100,0)</f>
        <v>0</v>
      </c>
      <c r="E4"/>
      <c r="F4"/>
      <c r="G4"/>
      <c r="H4"/>
      <c r="I4"/>
    </row>
    <row r="5" spans="1:9" ht="16.5" customHeight="1">
      <c r="A5" s="826"/>
      <c r="B5" s="826"/>
      <c r="C5" s="826"/>
      <c r="D5" s="826"/>
    </row>
    <row r="6" spans="1:9" ht="29.25" customHeight="1">
      <c r="A6" s="829" t="s">
        <v>216</v>
      </c>
      <c r="B6" s="830"/>
      <c r="C6" s="830"/>
      <c r="D6" s="831"/>
    </row>
    <row r="7" spans="1:9" ht="29.25" customHeight="1">
      <c r="A7" s="140" t="s">
        <v>239</v>
      </c>
      <c r="B7" s="824" t="s">
        <v>590</v>
      </c>
      <c r="C7" s="825"/>
      <c r="D7" s="57">
        <f>(D3*'STR. 5'!H49)*100%</f>
        <v>0</v>
      </c>
    </row>
    <row r="8" spans="1:9" ht="29.25" customHeight="1">
      <c r="A8" s="127" t="s">
        <v>308</v>
      </c>
      <c r="B8" s="827" t="s">
        <v>591</v>
      </c>
      <c r="C8" s="828"/>
      <c r="D8" s="57">
        <f>(D3*'STR. 5'!H48)*50%</f>
        <v>0</v>
      </c>
    </row>
    <row r="9" spans="1:9" ht="29.25" customHeight="1">
      <c r="A9" s="127" t="s">
        <v>309</v>
      </c>
      <c r="B9" s="827" t="s">
        <v>592</v>
      </c>
      <c r="C9" s="828"/>
      <c r="D9" s="57">
        <f>D7+D8</f>
        <v>0</v>
      </c>
    </row>
    <row r="10" spans="1:9" ht="29.25" customHeight="1">
      <c r="A10" s="139" t="s">
        <v>310</v>
      </c>
      <c r="B10" s="827" t="s">
        <v>617</v>
      </c>
      <c r="C10" s="828"/>
      <c r="D10" s="57">
        <f>D3*'STR. 3'!B43*'STR. 2'!G43
+D3*'STR. 3'!B44*'STR. 2'!G44
+D3*'STR. 3'!B45*'STR. 2'!G45</f>
        <v>0</v>
      </c>
    </row>
    <row r="11" spans="1:9" ht="29.25" customHeight="1">
      <c r="A11" s="127" t="s">
        <v>311</v>
      </c>
      <c r="B11" s="827" t="s">
        <v>593</v>
      </c>
      <c r="C11" s="828"/>
      <c r="D11" s="56"/>
    </row>
    <row r="12" spans="1:9" ht="33" customHeight="1">
      <c r="A12" s="127" t="s">
        <v>618</v>
      </c>
      <c r="B12" s="828" t="s">
        <v>594</v>
      </c>
      <c r="C12" s="833"/>
      <c r="D12" s="109">
        <f>D3-D9-D10-D11</f>
        <v>0</v>
      </c>
    </row>
    <row r="13" spans="1:9" ht="29.25" customHeight="1">
      <c r="A13" s="140" t="s">
        <v>240</v>
      </c>
      <c r="B13" s="828" t="s">
        <v>245</v>
      </c>
      <c r="C13" s="833"/>
      <c r="D13" s="109">
        <f>'STR. 7'!D4</f>
        <v>0</v>
      </c>
    </row>
    <row r="14" spans="1:9" ht="29.25" customHeight="1">
      <c r="A14" s="145" t="s">
        <v>312</v>
      </c>
      <c r="B14" s="828" t="s">
        <v>620</v>
      </c>
      <c r="C14" s="833"/>
      <c r="D14" s="56"/>
    </row>
    <row r="15" spans="1:9" ht="29.25" customHeight="1">
      <c r="A15" s="145" t="s">
        <v>313</v>
      </c>
      <c r="B15" s="827" t="s">
        <v>595</v>
      </c>
      <c r="C15" s="828"/>
      <c r="D15" s="109">
        <f>'STR. 3'!E33</f>
        <v>0</v>
      </c>
    </row>
    <row r="16" spans="1:9" ht="41.25" customHeight="1">
      <c r="A16" s="126" t="s">
        <v>241</v>
      </c>
      <c r="B16" s="827" t="s">
        <v>596</v>
      </c>
      <c r="C16" s="828"/>
      <c r="D16" s="55">
        <f>'STR. 2'!H29</f>
        <v>0</v>
      </c>
    </row>
    <row r="17" spans="1:4" ht="41.25" customHeight="1">
      <c r="A17" s="126" t="s">
        <v>242</v>
      </c>
      <c r="B17" s="827" t="s">
        <v>597</v>
      </c>
      <c r="C17" s="828"/>
      <c r="D17" s="55">
        <f>'STR. 3'!E9</f>
        <v>0</v>
      </c>
    </row>
    <row r="18" spans="1:4" ht="29.25" customHeight="1">
      <c r="A18" s="126" t="s">
        <v>243</v>
      </c>
      <c r="B18" s="828" t="s">
        <v>598</v>
      </c>
      <c r="C18" s="833"/>
      <c r="D18" s="109">
        <f>'STR. 7'!E4</f>
        <v>0</v>
      </c>
    </row>
    <row r="19" spans="1:4" ht="29.25" customHeight="1">
      <c r="A19" s="126" t="s">
        <v>244</v>
      </c>
      <c r="B19" s="828" t="s">
        <v>599</v>
      </c>
      <c r="C19" s="833"/>
      <c r="D19" s="56"/>
    </row>
    <row r="20" spans="1:4" ht="29.25" customHeight="1">
      <c r="A20" s="126" t="s">
        <v>314</v>
      </c>
      <c r="B20" s="828" t="s">
        <v>600</v>
      </c>
      <c r="C20" s="833"/>
      <c r="D20" s="109">
        <f>(D13+D14+D15+D16+D17+D19)</f>
        <v>0</v>
      </c>
    </row>
    <row r="21" spans="1:4" ht="29.25" customHeight="1">
      <c r="A21" s="126" t="s">
        <v>315</v>
      </c>
      <c r="B21" s="827" t="s">
        <v>621</v>
      </c>
      <c r="C21" s="828"/>
      <c r="D21" s="109">
        <f>IF((D12-D20)&gt;0,D12-D20,0)</f>
        <v>0</v>
      </c>
    </row>
    <row r="22" spans="1:4" ht="29.25" customHeight="1">
      <c r="A22" s="180" t="s">
        <v>316</v>
      </c>
      <c r="B22" s="838" t="s">
        <v>622</v>
      </c>
      <c r="C22" s="839"/>
      <c r="D22" s="146">
        <f>IF((D20-D12)&gt;0,D20-D12,0)</f>
        <v>0</v>
      </c>
    </row>
    <row r="23" spans="1:4" ht="10.15" customHeight="1">
      <c r="A23" s="181"/>
      <c r="B23" s="124"/>
      <c r="C23" s="124"/>
      <c r="D23" s="125"/>
    </row>
    <row r="24" spans="1:4" ht="29.25" customHeight="1">
      <c r="A24" s="829" t="s">
        <v>402</v>
      </c>
      <c r="B24" s="830"/>
      <c r="C24" s="830"/>
      <c r="D24" s="831"/>
    </row>
    <row r="25" spans="1:4" ht="29.25" customHeight="1">
      <c r="A25" s="127" t="s">
        <v>403</v>
      </c>
      <c r="B25" s="835" t="s">
        <v>601</v>
      </c>
      <c r="C25" s="836"/>
      <c r="D25" s="175">
        <f>IFERROR('STR. 5'!G22/'STR. 7'!C4,0)</f>
        <v>0</v>
      </c>
    </row>
    <row r="26" spans="1:4" ht="29.25" customHeight="1">
      <c r="A26" s="179" t="s">
        <v>404</v>
      </c>
      <c r="B26" s="837" t="s">
        <v>602</v>
      </c>
      <c r="C26" s="838"/>
      <c r="D26" s="177">
        <f>(D12*D25)/12</f>
        <v>0</v>
      </c>
    </row>
    <row r="27" spans="1:4" ht="21.75" customHeight="1">
      <c r="A27" s="834" t="s">
        <v>623</v>
      </c>
      <c r="B27" s="834"/>
      <c r="C27" s="124"/>
      <c r="D27" s="178"/>
    </row>
    <row r="28" spans="1:4">
      <c r="A28" s="123"/>
      <c r="B28" s="124"/>
      <c r="C28" s="124"/>
      <c r="D28" s="125"/>
    </row>
    <row r="29" spans="1:4">
      <c r="A29" s="123"/>
      <c r="B29" s="124"/>
      <c r="C29" s="124"/>
      <c r="D29" s="125"/>
    </row>
    <row r="30" spans="1:4">
      <c r="A30" s="123"/>
      <c r="B30" s="124"/>
      <c r="C30" s="124"/>
      <c r="D30" s="125"/>
    </row>
    <row r="31" spans="1:4">
      <c r="A31" s="123"/>
      <c r="B31" s="124"/>
      <c r="C31" s="124"/>
      <c r="D31" s="125"/>
    </row>
    <row r="32" spans="1:4">
      <c r="A32" s="123"/>
      <c r="B32" s="124"/>
      <c r="C32" s="124"/>
      <c r="D32" s="125"/>
    </row>
    <row r="33" spans="1:4">
      <c r="A33" s="123"/>
      <c r="B33" s="124"/>
      <c r="C33" s="124"/>
      <c r="D33" s="125"/>
    </row>
    <row r="34" spans="1:4">
      <c r="A34" s="123"/>
      <c r="B34" s="124"/>
      <c r="C34" s="124"/>
      <c r="D34" s="125"/>
    </row>
    <row r="35" spans="1:4">
      <c r="A35" s="123"/>
      <c r="B35" s="124"/>
      <c r="C35" s="124"/>
      <c r="D35" s="125"/>
    </row>
    <row r="36" spans="1:4">
      <c r="A36" s="123"/>
      <c r="B36" s="124"/>
      <c r="C36" s="124"/>
      <c r="D36" s="125"/>
    </row>
  </sheetData>
  <sheetProtection algorithmName="SHA-512" hashValue="3QI19zdBrkcO1bIpmCANG2lTeCfp1S/h8hxTn3K4Ln/PvZlkAkvALW9oI22b701jTr29EtujDDiTbVf1Qmvz4g==" saltValue="RQ26NRyJ9tolpqwoEvndBA==" spinCount="100000" sheet="1" objects="1" scenarios="1" selectLockedCells="1"/>
  <mergeCells count="25">
    <mergeCell ref="B12:C12"/>
    <mergeCell ref="B13:C13"/>
    <mergeCell ref="B14:C14"/>
    <mergeCell ref="B16:C16"/>
    <mergeCell ref="A27:B27"/>
    <mergeCell ref="A24:D24"/>
    <mergeCell ref="B25:C25"/>
    <mergeCell ref="B26:C26"/>
    <mergeCell ref="B15:C15"/>
    <mergeCell ref="B21:C21"/>
    <mergeCell ref="B22:C22"/>
    <mergeCell ref="B17:C17"/>
    <mergeCell ref="B18:C18"/>
    <mergeCell ref="B19:C19"/>
    <mergeCell ref="B20:C20"/>
    <mergeCell ref="B1:C1"/>
    <mergeCell ref="B7:C7"/>
    <mergeCell ref="A5:D5"/>
    <mergeCell ref="B10:C10"/>
    <mergeCell ref="B11:C11"/>
    <mergeCell ref="A6:D6"/>
    <mergeCell ref="B3:C3"/>
    <mergeCell ref="B4:C4"/>
    <mergeCell ref="B8:C8"/>
    <mergeCell ref="B9:C9"/>
  </mergeCells>
  <phoneticPr fontId="2" type="noConversion"/>
  <pageMargins left="0.43307086614173229" right="0.43307086614173229" top="0.43307086614173229" bottom="0.43307086614173229" header="0.19685039370078741" footer="0.19685039370078741"/>
  <pageSetup paperSize="9" scale="88" orientation="portrait" verticalDpi="300" r:id="rId1"/>
  <headerFooter alignWithMargins="0">
    <oddFooter>&amp;R&amp;8&amp;A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2286000</xdr:colOff>
                    <xdr:row>1</xdr:row>
                    <xdr:rowOff>85725</xdr:rowOff>
                  </from>
                  <to>
                    <xdr:col>2</xdr:col>
                    <xdr:colOff>314325</xdr:colOff>
                    <xdr:row>1</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Kategorija_x0020_tajnosti_x0020_dokumenta xmlns="d69fcfd1-3467-457d-9897-0010baebca35">Javno</Kategorija_x0020_tajnosti_x0020_dokumenta>
    <MetapodaciTaxHTField0 xmlns="d69fcfd1-3467-457d-9897-0010baebca35">
      <Terms xmlns="http://schemas.microsoft.com/office/infopath/2007/PartnerControls">
        <TermInfo xmlns="http://schemas.microsoft.com/office/infopath/2007/PartnerControls">
          <TermName xmlns="http://schemas.microsoft.com/office/infopath/2007/PartnerControls">DOH obrazac</TermName>
          <TermId xmlns="http://schemas.microsoft.com/office/infopath/2007/PartnerControls">0f7b5da9-5d42-4724-8ecb-2421da932fd0</TermId>
        </TermInfo>
      </Terms>
    </MetapodaciTaxHTField0>
    <TaxCatchAll xmlns="d69fcfd1-3467-457d-9897-0010baebca35">
      <Value>74</Value>
    </TaxCatchAl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C7FC65313B54834BA6ADACCFE9A31805" ma:contentTypeVersion="4" ma:contentTypeDescription="Stvaranje novog dokumenta." ma:contentTypeScope="" ma:versionID="37cdc2d6860e68ef718b7cac34d49776">
  <xsd:schema xmlns:xsd="http://www.w3.org/2001/XMLSchema" xmlns:xs="http://www.w3.org/2001/XMLSchema" xmlns:p="http://schemas.microsoft.com/office/2006/metadata/properties" xmlns:ns2="d69fcfd1-3467-457d-9897-0010baebca35" targetNamespace="http://schemas.microsoft.com/office/2006/metadata/properties" ma:root="true" ma:fieldsID="df10d3b5de4aea9fa91cbcf557c799ef" ns2:_="">
    <xsd:import namespace="d69fcfd1-3467-457d-9897-0010baebca35"/>
    <xsd:element name="properties">
      <xsd:complexType>
        <xsd:sequence>
          <xsd:element name="documentManagement">
            <xsd:complexType>
              <xsd:all>
                <xsd:element ref="ns2:MetapodaciTaxHTField0" minOccurs="0"/>
                <xsd:element ref="ns2:TaxCatchAll" minOccurs="0"/>
                <xsd:element ref="ns2:_dlc_DocId" minOccurs="0"/>
                <xsd:element ref="ns2:_dlc_DocIdUrl" minOccurs="0"/>
                <xsd:element ref="ns2:_dlc_DocIdPersistId" minOccurs="0"/>
                <xsd:element ref="ns2:Kategorija_x0020_tajnosti_x0020_dokument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fcfd1-3467-457d-9897-0010baebca35" elementFormDefault="qualified">
    <xsd:import namespace="http://schemas.microsoft.com/office/2006/documentManagement/types"/>
    <xsd:import namespace="http://schemas.microsoft.com/office/infopath/2007/PartnerControls"/>
    <xsd:element name="MetapodaciTaxHTField0" ma:index="9" ma:taxonomy="true" ma:internalName="MetapodaciTaxHTField0" ma:taxonomyFieldName="Metapodaci" ma:displayName="Metapodaci" ma:default="" ma:fieldId="{676acd9c-b0ca-49e7-a6dc-1ded9a9fafc8}" ma:sspId="6fbf0ca0-45ac-438e-a9ac-299a619c456e" ma:termSetId="3c7be09f-757a-49d1-a453-329b9d6c446d"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1cfba5d4-aa23-4045-882c-3f44c7a696cb}" ma:internalName="TaxCatchAll" ma:showField="CatchAllData" ma:web="d69fcfd1-3467-457d-9897-0010baebca35">
      <xsd:complexType>
        <xsd:complexContent>
          <xsd:extension base="dms:MultiChoiceLookup">
            <xsd:sequence>
              <xsd:element name="Value" type="dms:Lookup" maxOccurs="unbounded" minOccurs="0" nillable="true"/>
            </xsd:sequence>
          </xsd:extension>
        </xsd:complexContent>
      </xsd:complexType>
    </xsd:element>
    <xsd:element name="_dlc_DocId" ma:index="11" nillable="true" ma:displayName="Vrijednost ID-a dokumenta" ma:description="Vrijednost ID-a dokumenta dodijeljenog ovoj stavci." ma:internalName="_dlc_DocId" ma:readOnly="true">
      <xsd:simpleType>
        <xsd:restriction base="dms:Text"/>
      </xsd:simpleType>
    </xsd:element>
    <xsd:element name="_dlc_DocIdUrl" ma:index="12" nillable="true" ma:displayName="ID dokumenta" ma:description="Trajna veza do ovog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element name="Kategorija_x0020_tajnosti_x0020_dokumenta" ma:index="14" ma:displayName="Kategorija tajnosti dokumenta" ma:format="Dropdown" ma:internalName="Kategorija_x0020_tajnosti_x0020_dokumenta">
      <xsd:simpleType>
        <xsd:restriction base="dms:Choice">
          <xsd:enumeration value="Javno"/>
          <xsd:enumeration value="Povjerljivo"/>
          <xsd:enumeration value="Tajno"/>
          <xsd:enumeration value="Vrlo taj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08183CC9-941C-4365-91F0-B1D9D4ADBA78}">
  <ds:schemaRefs>
    <ds:schemaRef ds:uri="http://schemas.microsoft.com/office/infopath/2007/PartnerControls"/>
    <ds:schemaRef ds:uri="http://schemas.microsoft.com/office/2006/metadata/properties"/>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d69fcfd1-3467-457d-9897-0010baebca35"/>
    <ds:schemaRef ds:uri="http://purl.org/dc/dcmitype/"/>
  </ds:schemaRefs>
</ds:datastoreItem>
</file>

<file path=customXml/itemProps2.xml><?xml version="1.0" encoding="utf-8"?>
<ds:datastoreItem xmlns:ds="http://schemas.openxmlformats.org/officeDocument/2006/customXml" ds:itemID="{1F706DCB-0DAB-46DA-A074-752358D7AD7F}">
  <ds:schemaRefs>
    <ds:schemaRef ds:uri="http://schemas.microsoft.com/sharepoint/events"/>
  </ds:schemaRefs>
</ds:datastoreItem>
</file>

<file path=customXml/itemProps3.xml><?xml version="1.0" encoding="utf-8"?>
<ds:datastoreItem xmlns:ds="http://schemas.openxmlformats.org/officeDocument/2006/customXml" ds:itemID="{E4412512-2E88-433B-A4CE-E5EBE056F00A}">
  <ds:schemaRefs>
    <ds:schemaRef ds:uri="http://schemas.microsoft.com/sharepoint/v3/contenttype/forms"/>
  </ds:schemaRefs>
</ds:datastoreItem>
</file>

<file path=customXml/itemProps4.xml><?xml version="1.0" encoding="utf-8"?>
<ds:datastoreItem xmlns:ds="http://schemas.openxmlformats.org/officeDocument/2006/customXml" ds:itemID="{AF0197E9-AC60-4A9B-8270-BBE0C58C84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fcfd1-3467-457d-9897-0010baebca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2EA36CB-77DD-46DC-BA66-F4A144FC029A}">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STR. 1</vt:lpstr>
      <vt:lpstr>STR. 2</vt:lpstr>
      <vt:lpstr>STR. 3</vt:lpstr>
      <vt:lpstr>STR. 4</vt:lpstr>
      <vt:lpstr>STR. 5</vt:lpstr>
      <vt:lpstr>STR. 6</vt:lpstr>
      <vt:lpstr>STR. 7</vt:lpstr>
      <vt:lpstr>STR. 8</vt:lpstr>
      <vt:lpstr>STR. 9</vt:lpstr>
      <vt:lpstr>Upute i pravilnik</vt:lpstr>
      <vt:lpstr>prirezi</vt:lpstr>
      <vt:lpstr>Mjeseci</vt:lpstr>
      <vt:lpstr>Stope</vt:lpstr>
      <vt:lpstr>bla</vt:lpstr>
      <vt:lpstr>'STR. 1'!Print_Area</vt:lpstr>
      <vt:lpstr>'STR. 2'!Print_Area</vt:lpstr>
      <vt:lpstr>'STR. 3'!Print_Area</vt:lpstr>
      <vt:lpstr>'STR. 5'!Print_Area</vt:lpstr>
      <vt:lpstr>'STR. 6'!Print_Area</vt:lpstr>
      <vt:lpstr>'STR. 7'!Print_Area</vt:lpstr>
      <vt:lpstr>'STR. 8'!Print_Area</vt:lpstr>
      <vt:lpstr>'STR. 9'!Print_Area</vt:lpstr>
      <vt:lpstr>'Upute i pravilnik'!Print_Area</vt:lpstr>
      <vt:lpstr>stope</vt:lpstr>
    </vt:vector>
  </TitlesOfParts>
  <Company>Erste Bank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Porezna prijava 2011</dc:title>
  <dc:subject>Prijava poreza na dohodak za 2007. godinu</dc:subject>
  <dc:creator>Erste Bank d.d.</dc:creator>
  <cp:keywords>Porez, dohodak, prijava, Erste banka, online porezna prijava</cp:keywords>
  <dc:description>Slobodno za korištenje, presnimavanje u neizmjenjenom obliku.</dc:description>
  <cp:lastModifiedBy>Santic Valentina ES</cp:lastModifiedBy>
  <cp:revision>1</cp:revision>
  <cp:lastPrinted>2018-02-01T09:01:19Z</cp:lastPrinted>
  <dcterms:created xsi:type="dcterms:W3CDTF">2005-01-19T09:11:05Z</dcterms:created>
  <dcterms:modified xsi:type="dcterms:W3CDTF">2018-02-15T14:57:52Z</dcterms:modified>
  <cp:category>kalkulator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Erste banka d.d</vt:lpwstr>
  </property>
  <property fmtid="{D5CDD505-2E9C-101B-9397-08002B2CF9AE}" pid="3" name="_dlc_DocId">
    <vt:lpwstr>22FQUJKTTAX4-23-15</vt:lpwstr>
  </property>
  <property fmtid="{D5CDD505-2E9C-101B-9397-08002B2CF9AE}" pid="4" name="_dlc_DocIdItemGuid">
    <vt:lpwstr>7b7bc981-73f0-4afd-8034-a8423915d07b</vt:lpwstr>
  </property>
  <property fmtid="{D5CDD505-2E9C-101B-9397-08002B2CF9AE}" pid="5" name="_dlc_DocIdUrl">
    <vt:lpwstr>http://intranet/sadržaj/odjeli/MCM/_layouts/DocIdRedir.aspx?ID=22FQUJKTTAX4-23-15, 22FQUJKTTAX4-23-15</vt:lpwstr>
  </property>
  <property fmtid="{D5CDD505-2E9C-101B-9397-08002B2CF9AE}" pid="6" name="Metapodaci">
    <vt:lpwstr>74;#DOH obrazac|0f7b5da9-5d42-4724-8ecb-2421da932fd0</vt:lpwstr>
  </property>
</Properties>
</file>